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PC22PRIPRAVA\Rozpracovane\Kros221\Export\21708 Šatny Brankovická\"/>
    </mc:Choice>
  </mc:AlternateContent>
  <bookViews>
    <workbookView xWindow="0" yWindow="0" windowWidth="0" windowHeight="0"/>
  </bookViews>
  <sheets>
    <sheet name="Rekapitulace stavby" sheetId="1" r:id="rId1"/>
    <sheet name="21708UT - Vytápění" sheetId="2" r:id="rId2"/>
    <sheet name="21708ZT - Zdravotní technika" sheetId="3" r:id="rId3"/>
    <sheet name="21708ST - Stavební práce" sheetId="4" r:id="rId4"/>
    <sheet name="21708ESI - elektrosilnoproud" sheetId="5" r:id="rId5"/>
    <sheet name="21708EZL - elektroslaboproud" sheetId="6" r:id="rId6"/>
    <sheet name="21708VRN - vedlejší rozpo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'21708UT - Vytápění'!$C$86:$K$211</definedName>
    <definedName name="_xlnm.Print_Area" localSheetId="1">'21708UT - Vytápění'!$C$4:$J$39,'21708UT - Vytápění'!$C$45:$J$68,'21708UT - Vytápění'!$C$74:$J$211</definedName>
    <definedName name="_xlnm.Print_Titles" localSheetId="1">'21708UT - Vytápění'!$86:$86</definedName>
    <definedName name="_xlnm._FilterDatabase" localSheetId="2" hidden="1">'21708ZT - Zdravotní technika'!$C$95:$K$371</definedName>
    <definedName name="_xlnm.Print_Area" localSheetId="2">'21708ZT - Zdravotní technika'!$C$4:$J$39,'21708ZT - Zdravotní technika'!$C$45:$J$77,'21708ZT - Zdravotní technika'!$C$83:$J$371</definedName>
    <definedName name="_xlnm.Print_Titles" localSheetId="2">'21708ZT - Zdravotní technika'!$95:$95</definedName>
    <definedName name="_xlnm._FilterDatabase" localSheetId="3" hidden="1">'21708ST - Stavební práce'!$C$104:$K$1131</definedName>
    <definedName name="_xlnm.Print_Area" localSheetId="3">'21708ST - Stavební práce'!$C$4:$J$39,'21708ST - Stavební práce'!$C$45:$J$86,'21708ST - Stavební práce'!$C$92:$J$1131</definedName>
    <definedName name="_xlnm.Print_Titles" localSheetId="3">'21708ST - Stavební práce'!$104:$104</definedName>
    <definedName name="_xlnm._FilterDatabase" localSheetId="4" hidden="1">'21708ESI - elektrosilnoproud'!$C$83:$K$157</definedName>
    <definedName name="_xlnm.Print_Area" localSheetId="4">'21708ESI - elektrosilnoproud'!$C$4:$J$39,'21708ESI - elektrosilnoproud'!$C$45:$J$65,'21708ESI - elektrosilnoproud'!$C$71:$J$157</definedName>
    <definedName name="_xlnm.Print_Titles" localSheetId="4">'21708ESI - elektrosilnoproud'!$83:$83</definedName>
    <definedName name="_xlnm._FilterDatabase" localSheetId="5" hidden="1">'21708EZL - elektroslaboproud'!$C$80:$K$97</definedName>
    <definedName name="_xlnm.Print_Area" localSheetId="5">'21708EZL - elektroslaboproud'!$C$4:$J$39,'21708EZL - elektroslaboproud'!$C$45:$J$62,'21708EZL - elektroslaboproud'!$C$68:$J$97</definedName>
    <definedName name="_xlnm.Print_Titles" localSheetId="5">'21708EZL - elektroslaboproud'!$80:$80</definedName>
    <definedName name="_xlnm._FilterDatabase" localSheetId="6" hidden="1">'21708VRN - vedlejší rozpo...'!$C$81:$K$93</definedName>
    <definedName name="_xlnm.Print_Area" localSheetId="6">'21708VRN - vedlejší rozpo...'!$C$4:$J$39,'21708VRN - vedlejší rozpo...'!$C$45:$J$63,'21708VRN - vedlejší rozpo...'!$C$69:$J$93</definedName>
    <definedName name="_xlnm.Print_Titles" localSheetId="6">'21708VRN - vedlejší rozpo...'!$81:$81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T84"/>
  <c r="R85"/>
  <c r="R84"/>
  <c r="P85"/>
  <c r="P84"/>
  <c r="J79"/>
  <c r="J78"/>
  <c r="F78"/>
  <c r="F76"/>
  <c r="E74"/>
  <c r="J55"/>
  <c r="J54"/>
  <c r="F54"/>
  <c r="F52"/>
  <c r="E50"/>
  <c r="J18"/>
  <c r="E18"/>
  <c r="F55"/>
  <c r="J17"/>
  <c r="J12"/>
  <c r="J76"/>
  <c r="E7"/>
  <c r="E72"/>
  <c i="6" r="J37"/>
  <c r="J36"/>
  <c i="1" r="AY59"/>
  <c i="6" r="J35"/>
  <c i="1" r="AX59"/>
  <c i="6"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5" r="J37"/>
  <c r="J36"/>
  <c i="1" r="AY58"/>
  <c i="5" r="J35"/>
  <c i="1" r="AX58"/>
  <c i="5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4" r="J37"/>
  <c r="J36"/>
  <c i="1" r="AY57"/>
  <c i="4" r="J35"/>
  <c i="1" r="AX57"/>
  <c i="4" r="BI1130"/>
  <c r="BH1130"/>
  <c r="BG1130"/>
  <c r="BF1130"/>
  <c r="T1130"/>
  <c r="R1130"/>
  <c r="P1130"/>
  <c r="BI1129"/>
  <c r="BH1129"/>
  <c r="BG1129"/>
  <c r="BF1129"/>
  <c r="T1129"/>
  <c r="R1129"/>
  <c r="P1129"/>
  <c r="BI1126"/>
  <c r="BH1126"/>
  <c r="BG1126"/>
  <c r="BF1126"/>
  <c r="T1126"/>
  <c r="R1126"/>
  <c r="P1126"/>
  <c r="BI1123"/>
  <c r="BH1123"/>
  <c r="BG1123"/>
  <c r="BF1123"/>
  <c r="T1123"/>
  <c r="R1123"/>
  <c r="P1123"/>
  <c r="BI1121"/>
  <c r="BH1121"/>
  <c r="BG1121"/>
  <c r="BF1121"/>
  <c r="T1121"/>
  <c r="R1121"/>
  <c r="P1121"/>
  <c r="BI1097"/>
  <c r="BH1097"/>
  <c r="BG1097"/>
  <c r="BF1097"/>
  <c r="T1097"/>
  <c r="R1097"/>
  <c r="P1097"/>
  <c r="BI1094"/>
  <c r="BH1094"/>
  <c r="BG1094"/>
  <c r="BF1094"/>
  <c r="T1094"/>
  <c r="R1094"/>
  <c r="P1094"/>
  <c r="BI1092"/>
  <c r="BH1092"/>
  <c r="BG1092"/>
  <c r="BF1092"/>
  <c r="T1092"/>
  <c r="R1092"/>
  <c r="P1092"/>
  <c r="BI1090"/>
  <c r="BH1090"/>
  <c r="BG1090"/>
  <c r="BF1090"/>
  <c r="T1090"/>
  <c r="R1090"/>
  <c r="P1090"/>
  <c r="BI1082"/>
  <c r="BH1082"/>
  <c r="BG1082"/>
  <c r="BF1082"/>
  <c r="T1082"/>
  <c r="R1082"/>
  <c r="P1082"/>
  <c r="BI1077"/>
  <c r="BH1077"/>
  <c r="BG1077"/>
  <c r="BF1077"/>
  <c r="T1077"/>
  <c r="R1077"/>
  <c r="P1077"/>
  <c r="BI1074"/>
  <c r="BH1074"/>
  <c r="BG1074"/>
  <c r="BF1074"/>
  <c r="T1074"/>
  <c r="R1074"/>
  <c r="P1074"/>
  <c r="BI1067"/>
  <c r="BH1067"/>
  <c r="BG1067"/>
  <c r="BF1067"/>
  <c r="T1067"/>
  <c r="R1067"/>
  <c r="P1067"/>
  <c r="BI1064"/>
  <c r="BH1064"/>
  <c r="BG1064"/>
  <c r="BF1064"/>
  <c r="T1064"/>
  <c r="R1064"/>
  <c r="P1064"/>
  <c r="BI1061"/>
  <c r="BH1061"/>
  <c r="BG1061"/>
  <c r="BF1061"/>
  <c r="T1061"/>
  <c r="R1061"/>
  <c r="P1061"/>
  <c r="BI1058"/>
  <c r="BH1058"/>
  <c r="BG1058"/>
  <c r="BF1058"/>
  <c r="T1058"/>
  <c r="R1058"/>
  <c r="P1058"/>
  <c r="BI1056"/>
  <c r="BH1056"/>
  <c r="BG1056"/>
  <c r="BF1056"/>
  <c r="T1056"/>
  <c r="R1056"/>
  <c r="P1056"/>
  <c r="BI1051"/>
  <c r="BH1051"/>
  <c r="BG1051"/>
  <c r="BF1051"/>
  <c r="T1051"/>
  <c r="R1051"/>
  <c r="P1051"/>
  <c r="BI1038"/>
  <c r="BH1038"/>
  <c r="BG1038"/>
  <c r="BF1038"/>
  <c r="T1038"/>
  <c r="R1038"/>
  <c r="P1038"/>
  <c r="BI1035"/>
  <c r="BH1035"/>
  <c r="BG1035"/>
  <c r="BF1035"/>
  <c r="T1035"/>
  <c r="R1035"/>
  <c r="P1035"/>
  <c r="BI1033"/>
  <c r="BH1033"/>
  <c r="BG1033"/>
  <c r="BF1033"/>
  <c r="T1033"/>
  <c r="R1033"/>
  <c r="P1033"/>
  <c r="BI1020"/>
  <c r="BH1020"/>
  <c r="BG1020"/>
  <c r="BF1020"/>
  <c r="T1020"/>
  <c r="R1020"/>
  <c r="P1020"/>
  <c r="BI1018"/>
  <c r="BH1018"/>
  <c r="BG1018"/>
  <c r="BF1018"/>
  <c r="T1018"/>
  <c r="R1018"/>
  <c r="P1018"/>
  <c r="BI1005"/>
  <c r="BH1005"/>
  <c r="BG1005"/>
  <c r="BF1005"/>
  <c r="T1005"/>
  <c r="R1005"/>
  <c r="P1005"/>
  <c r="BI1002"/>
  <c r="BH1002"/>
  <c r="BG1002"/>
  <c r="BF1002"/>
  <c r="T1002"/>
  <c r="R1002"/>
  <c r="P1002"/>
  <c r="BI999"/>
  <c r="BH999"/>
  <c r="BG999"/>
  <c r="BF999"/>
  <c r="T999"/>
  <c r="R999"/>
  <c r="P999"/>
  <c r="BI997"/>
  <c r="BH997"/>
  <c r="BG997"/>
  <c r="BF997"/>
  <c r="T997"/>
  <c r="R997"/>
  <c r="P997"/>
  <c r="BI994"/>
  <c r="BH994"/>
  <c r="BG994"/>
  <c r="BF994"/>
  <c r="T994"/>
  <c r="R994"/>
  <c r="P994"/>
  <c r="BI992"/>
  <c r="BH992"/>
  <c r="BG992"/>
  <c r="BF992"/>
  <c r="T992"/>
  <c r="R992"/>
  <c r="P992"/>
  <c r="BI981"/>
  <c r="BH981"/>
  <c r="BG981"/>
  <c r="BF981"/>
  <c r="T981"/>
  <c r="R981"/>
  <c r="P981"/>
  <c r="BI978"/>
  <c r="BH978"/>
  <c r="BG978"/>
  <c r="BF978"/>
  <c r="T978"/>
  <c r="R978"/>
  <c r="P978"/>
  <c r="BI975"/>
  <c r="BH975"/>
  <c r="BG975"/>
  <c r="BF975"/>
  <c r="T975"/>
  <c r="R975"/>
  <c r="P975"/>
  <c r="BI963"/>
  <c r="BH963"/>
  <c r="BG963"/>
  <c r="BF963"/>
  <c r="T963"/>
  <c r="R963"/>
  <c r="P963"/>
  <c r="BI959"/>
  <c r="BH959"/>
  <c r="BG959"/>
  <c r="BF959"/>
  <c r="T959"/>
  <c r="R959"/>
  <c r="P959"/>
  <c r="BI957"/>
  <c r="BH957"/>
  <c r="BG957"/>
  <c r="BF957"/>
  <c r="T957"/>
  <c r="R957"/>
  <c r="P957"/>
  <c r="BI955"/>
  <c r="BH955"/>
  <c r="BG955"/>
  <c r="BF955"/>
  <c r="T955"/>
  <c r="R955"/>
  <c r="P955"/>
  <c r="BI952"/>
  <c r="BH952"/>
  <c r="BG952"/>
  <c r="BF952"/>
  <c r="T952"/>
  <c r="R952"/>
  <c r="P952"/>
  <c r="BI949"/>
  <c r="BH949"/>
  <c r="BG949"/>
  <c r="BF949"/>
  <c r="T949"/>
  <c r="R949"/>
  <c r="P949"/>
  <c r="BI948"/>
  <c r="BH948"/>
  <c r="BG948"/>
  <c r="BF948"/>
  <c r="T948"/>
  <c r="R948"/>
  <c r="P948"/>
  <c r="BI946"/>
  <c r="BH946"/>
  <c r="BG946"/>
  <c r="BF946"/>
  <c r="T946"/>
  <c r="R946"/>
  <c r="P946"/>
  <c r="BI945"/>
  <c r="BH945"/>
  <c r="BG945"/>
  <c r="BF945"/>
  <c r="T945"/>
  <c r="R945"/>
  <c r="P945"/>
  <c r="BI942"/>
  <c r="BH942"/>
  <c r="BG942"/>
  <c r="BF942"/>
  <c r="T942"/>
  <c r="R942"/>
  <c r="P942"/>
  <c r="BI940"/>
  <c r="BH940"/>
  <c r="BG940"/>
  <c r="BF940"/>
  <c r="T940"/>
  <c r="R940"/>
  <c r="P940"/>
  <c r="BI937"/>
  <c r="BH937"/>
  <c r="BG937"/>
  <c r="BF937"/>
  <c r="T937"/>
  <c r="R937"/>
  <c r="P937"/>
  <c r="BI934"/>
  <c r="BH934"/>
  <c r="BG934"/>
  <c r="BF934"/>
  <c r="T934"/>
  <c r="R934"/>
  <c r="P934"/>
  <c r="BI933"/>
  <c r="BH933"/>
  <c r="BG933"/>
  <c r="BF933"/>
  <c r="T933"/>
  <c r="R933"/>
  <c r="P933"/>
  <c r="BI931"/>
  <c r="BH931"/>
  <c r="BG931"/>
  <c r="BF931"/>
  <c r="T931"/>
  <c r="R931"/>
  <c r="P931"/>
  <c r="BI930"/>
  <c r="BH930"/>
  <c r="BG930"/>
  <c r="BF930"/>
  <c r="T930"/>
  <c r="R930"/>
  <c r="P930"/>
  <c r="BI928"/>
  <c r="BH928"/>
  <c r="BG928"/>
  <c r="BF928"/>
  <c r="T928"/>
  <c r="R928"/>
  <c r="P928"/>
  <c r="BI926"/>
  <c r="BH926"/>
  <c r="BG926"/>
  <c r="BF926"/>
  <c r="T926"/>
  <c r="R926"/>
  <c r="P926"/>
  <c r="BI924"/>
  <c r="BH924"/>
  <c r="BG924"/>
  <c r="BF924"/>
  <c r="T924"/>
  <c r="R924"/>
  <c r="P924"/>
  <c r="BI922"/>
  <c r="BH922"/>
  <c r="BG922"/>
  <c r="BF922"/>
  <c r="T922"/>
  <c r="R922"/>
  <c r="P922"/>
  <c r="BI920"/>
  <c r="BH920"/>
  <c r="BG920"/>
  <c r="BF920"/>
  <c r="T920"/>
  <c r="R920"/>
  <c r="P920"/>
  <c r="BI918"/>
  <c r="BH918"/>
  <c r="BG918"/>
  <c r="BF918"/>
  <c r="T918"/>
  <c r="R918"/>
  <c r="P918"/>
  <c r="BI917"/>
  <c r="BH917"/>
  <c r="BG917"/>
  <c r="BF917"/>
  <c r="T917"/>
  <c r="R917"/>
  <c r="P917"/>
  <c r="BI915"/>
  <c r="BH915"/>
  <c r="BG915"/>
  <c r="BF915"/>
  <c r="T915"/>
  <c r="R915"/>
  <c r="P915"/>
  <c r="BI914"/>
  <c r="BH914"/>
  <c r="BG914"/>
  <c r="BF914"/>
  <c r="T914"/>
  <c r="R914"/>
  <c r="P914"/>
  <c r="BI913"/>
  <c r="BH913"/>
  <c r="BG913"/>
  <c r="BF913"/>
  <c r="T913"/>
  <c r="R913"/>
  <c r="P913"/>
  <c r="BI911"/>
  <c r="BH911"/>
  <c r="BG911"/>
  <c r="BF911"/>
  <c r="T911"/>
  <c r="R911"/>
  <c r="P911"/>
  <c r="BI908"/>
  <c r="BH908"/>
  <c r="BG908"/>
  <c r="BF908"/>
  <c r="T908"/>
  <c r="R908"/>
  <c r="P908"/>
  <c r="BI906"/>
  <c r="BH906"/>
  <c r="BG906"/>
  <c r="BF906"/>
  <c r="T906"/>
  <c r="R906"/>
  <c r="P906"/>
  <c r="BI904"/>
  <c r="BH904"/>
  <c r="BG904"/>
  <c r="BF904"/>
  <c r="T904"/>
  <c r="R904"/>
  <c r="P904"/>
  <c r="BI902"/>
  <c r="BH902"/>
  <c r="BG902"/>
  <c r="BF902"/>
  <c r="T902"/>
  <c r="R902"/>
  <c r="P902"/>
  <c r="BI900"/>
  <c r="BH900"/>
  <c r="BG900"/>
  <c r="BF900"/>
  <c r="T900"/>
  <c r="R900"/>
  <c r="P900"/>
  <c r="BI898"/>
  <c r="BH898"/>
  <c r="BG898"/>
  <c r="BF898"/>
  <c r="T898"/>
  <c r="R898"/>
  <c r="P898"/>
  <c r="BI896"/>
  <c r="BH896"/>
  <c r="BG896"/>
  <c r="BF896"/>
  <c r="T896"/>
  <c r="R896"/>
  <c r="P896"/>
  <c r="BI894"/>
  <c r="BH894"/>
  <c r="BG894"/>
  <c r="BF894"/>
  <c r="T894"/>
  <c r="R894"/>
  <c r="P894"/>
  <c r="BI889"/>
  <c r="BH889"/>
  <c r="BG889"/>
  <c r="BF889"/>
  <c r="T889"/>
  <c r="R889"/>
  <c r="P889"/>
  <c r="BI886"/>
  <c r="BH886"/>
  <c r="BG886"/>
  <c r="BF886"/>
  <c r="T886"/>
  <c r="R886"/>
  <c r="P886"/>
  <c r="BI883"/>
  <c r="BH883"/>
  <c r="BG883"/>
  <c r="BF883"/>
  <c r="T883"/>
  <c r="R883"/>
  <c r="P883"/>
  <c r="BI880"/>
  <c r="BH880"/>
  <c r="BG880"/>
  <c r="BF880"/>
  <c r="T880"/>
  <c r="R880"/>
  <c r="P880"/>
  <c r="BI878"/>
  <c r="BH878"/>
  <c r="BG878"/>
  <c r="BF878"/>
  <c r="T878"/>
  <c r="R878"/>
  <c r="P878"/>
  <c r="BI876"/>
  <c r="BH876"/>
  <c r="BG876"/>
  <c r="BF876"/>
  <c r="T876"/>
  <c r="R876"/>
  <c r="P876"/>
  <c r="BI874"/>
  <c r="BH874"/>
  <c r="BG874"/>
  <c r="BF874"/>
  <c r="T874"/>
  <c r="R874"/>
  <c r="P874"/>
  <c r="BI872"/>
  <c r="BH872"/>
  <c r="BG872"/>
  <c r="BF872"/>
  <c r="T872"/>
  <c r="R872"/>
  <c r="P872"/>
  <c r="BI870"/>
  <c r="BH870"/>
  <c r="BG870"/>
  <c r="BF870"/>
  <c r="T870"/>
  <c r="R870"/>
  <c r="P870"/>
  <c r="BI867"/>
  <c r="BH867"/>
  <c r="BG867"/>
  <c r="BF867"/>
  <c r="T867"/>
  <c r="R867"/>
  <c r="P867"/>
  <c r="BI865"/>
  <c r="BH865"/>
  <c r="BG865"/>
  <c r="BF865"/>
  <c r="T865"/>
  <c r="R865"/>
  <c r="P865"/>
  <c r="BI862"/>
  <c r="BH862"/>
  <c r="BG862"/>
  <c r="BF862"/>
  <c r="T862"/>
  <c r="R862"/>
  <c r="P862"/>
  <c r="BI859"/>
  <c r="BH859"/>
  <c r="BG859"/>
  <c r="BF859"/>
  <c r="T859"/>
  <c r="R859"/>
  <c r="P859"/>
  <c r="BI856"/>
  <c r="BH856"/>
  <c r="BG856"/>
  <c r="BF856"/>
  <c r="T856"/>
  <c r="R856"/>
  <c r="P856"/>
  <c r="BI854"/>
  <c r="BH854"/>
  <c r="BG854"/>
  <c r="BF854"/>
  <c r="T854"/>
  <c r="R854"/>
  <c r="P854"/>
  <c r="BI852"/>
  <c r="BH852"/>
  <c r="BG852"/>
  <c r="BF852"/>
  <c r="T852"/>
  <c r="R852"/>
  <c r="P852"/>
  <c r="BI849"/>
  <c r="BH849"/>
  <c r="BG849"/>
  <c r="BF849"/>
  <c r="T849"/>
  <c r="R849"/>
  <c r="P849"/>
  <c r="BI846"/>
  <c r="BH846"/>
  <c r="BG846"/>
  <c r="BF846"/>
  <c r="T846"/>
  <c r="R846"/>
  <c r="P846"/>
  <c r="BI843"/>
  <c r="BH843"/>
  <c r="BG843"/>
  <c r="BF843"/>
  <c r="T843"/>
  <c r="R843"/>
  <c r="P843"/>
  <c r="BI840"/>
  <c r="BH840"/>
  <c r="BG840"/>
  <c r="BF840"/>
  <c r="T840"/>
  <c r="R840"/>
  <c r="P840"/>
  <c r="BI838"/>
  <c r="BH838"/>
  <c r="BG838"/>
  <c r="BF838"/>
  <c r="T838"/>
  <c r="R838"/>
  <c r="P838"/>
  <c r="BI835"/>
  <c r="BH835"/>
  <c r="BG835"/>
  <c r="BF835"/>
  <c r="T835"/>
  <c r="R835"/>
  <c r="P835"/>
  <c r="BI832"/>
  <c r="BH832"/>
  <c r="BG832"/>
  <c r="BF832"/>
  <c r="T832"/>
  <c r="R832"/>
  <c r="P832"/>
  <c r="BI830"/>
  <c r="BH830"/>
  <c r="BG830"/>
  <c r="BF830"/>
  <c r="T830"/>
  <c r="R830"/>
  <c r="P830"/>
  <c r="BI827"/>
  <c r="BH827"/>
  <c r="BG827"/>
  <c r="BF827"/>
  <c r="T827"/>
  <c r="R827"/>
  <c r="P827"/>
  <c r="BI825"/>
  <c r="BH825"/>
  <c r="BG825"/>
  <c r="BF825"/>
  <c r="T825"/>
  <c r="R825"/>
  <c r="P825"/>
  <c r="BI822"/>
  <c r="BH822"/>
  <c r="BG822"/>
  <c r="BF822"/>
  <c r="T822"/>
  <c r="R822"/>
  <c r="P822"/>
  <c r="BI817"/>
  <c r="BH817"/>
  <c r="BG817"/>
  <c r="BF817"/>
  <c r="T817"/>
  <c r="R817"/>
  <c r="P817"/>
  <c r="BI813"/>
  <c r="BH813"/>
  <c r="BG813"/>
  <c r="BF813"/>
  <c r="T813"/>
  <c r="R813"/>
  <c r="P813"/>
  <c r="BI809"/>
  <c r="BH809"/>
  <c r="BG809"/>
  <c r="BF809"/>
  <c r="T809"/>
  <c r="R809"/>
  <c r="P809"/>
  <c r="BI806"/>
  <c r="BH806"/>
  <c r="BG806"/>
  <c r="BF806"/>
  <c r="T806"/>
  <c r="R806"/>
  <c r="P806"/>
  <c r="BI803"/>
  <c r="BH803"/>
  <c r="BG803"/>
  <c r="BF803"/>
  <c r="T803"/>
  <c r="R803"/>
  <c r="P803"/>
  <c r="BI797"/>
  <c r="BH797"/>
  <c r="BG797"/>
  <c r="BF797"/>
  <c r="T797"/>
  <c r="R797"/>
  <c r="P797"/>
  <c r="BI795"/>
  <c r="BH795"/>
  <c r="BG795"/>
  <c r="BF795"/>
  <c r="T795"/>
  <c r="R795"/>
  <c r="P795"/>
  <c r="BI792"/>
  <c r="BH792"/>
  <c r="BG792"/>
  <c r="BF792"/>
  <c r="T792"/>
  <c r="R792"/>
  <c r="P792"/>
  <c r="BI789"/>
  <c r="BH789"/>
  <c r="BG789"/>
  <c r="BF789"/>
  <c r="T789"/>
  <c r="R789"/>
  <c r="P789"/>
  <c r="BI787"/>
  <c r="BH787"/>
  <c r="BG787"/>
  <c r="BF787"/>
  <c r="T787"/>
  <c r="R787"/>
  <c r="P787"/>
  <c r="BI784"/>
  <c r="BH784"/>
  <c r="BG784"/>
  <c r="BF784"/>
  <c r="T784"/>
  <c r="R784"/>
  <c r="P784"/>
  <c r="BI782"/>
  <c r="BH782"/>
  <c r="BG782"/>
  <c r="BF782"/>
  <c r="T782"/>
  <c r="R782"/>
  <c r="P782"/>
  <c r="BI779"/>
  <c r="BH779"/>
  <c r="BG779"/>
  <c r="BF779"/>
  <c r="T779"/>
  <c r="R779"/>
  <c r="P779"/>
  <c r="BI777"/>
  <c r="BH777"/>
  <c r="BG777"/>
  <c r="BF777"/>
  <c r="T777"/>
  <c r="R777"/>
  <c r="P777"/>
  <c r="BI774"/>
  <c r="BH774"/>
  <c r="BG774"/>
  <c r="BF774"/>
  <c r="T774"/>
  <c r="R774"/>
  <c r="P774"/>
  <c r="BI771"/>
  <c r="BH771"/>
  <c r="BG771"/>
  <c r="BF771"/>
  <c r="T771"/>
  <c r="R771"/>
  <c r="P771"/>
  <c r="BI768"/>
  <c r="BH768"/>
  <c r="BG768"/>
  <c r="BF768"/>
  <c r="T768"/>
  <c r="R768"/>
  <c r="P768"/>
  <c r="BI763"/>
  <c r="BH763"/>
  <c r="BG763"/>
  <c r="BF763"/>
  <c r="T763"/>
  <c r="R763"/>
  <c r="P763"/>
  <c r="BI760"/>
  <c r="BH760"/>
  <c r="BG760"/>
  <c r="BF760"/>
  <c r="T760"/>
  <c r="R760"/>
  <c r="P760"/>
  <c r="BI759"/>
  <c r="BH759"/>
  <c r="BG759"/>
  <c r="BF759"/>
  <c r="T759"/>
  <c r="R759"/>
  <c r="P759"/>
  <c r="BI758"/>
  <c r="BH758"/>
  <c r="BG758"/>
  <c r="BF758"/>
  <c r="T758"/>
  <c r="R758"/>
  <c r="P758"/>
  <c r="BI756"/>
  <c r="BH756"/>
  <c r="BG756"/>
  <c r="BF756"/>
  <c r="T756"/>
  <c r="R756"/>
  <c r="P756"/>
  <c r="BI755"/>
  <c r="BH755"/>
  <c r="BG755"/>
  <c r="BF755"/>
  <c r="T755"/>
  <c r="R755"/>
  <c r="P755"/>
  <c r="BI753"/>
  <c r="BH753"/>
  <c r="BG753"/>
  <c r="BF753"/>
  <c r="T753"/>
  <c r="R753"/>
  <c r="P753"/>
  <c r="BI750"/>
  <c r="BH750"/>
  <c r="BG750"/>
  <c r="BF750"/>
  <c r="T750"/>
  <c r="R750"/>
  <c r="P750"/>
  <c r="BI748"/>
  <c r="BH748"/>
  <c r="BG748"/>
  <c r="BF748"/>
  <c r="T748"/>
  <c r="R748"/>
  <c r="P748"/>
  <c r="BI739"/>
  <c r="BH739"/>
  <c r="BG739"/>
  <c r="BF739"/>
  <c r="T739"/>
  <c r="R739"/>
  <c r="P739"/>
  <c r="BI737"/>
  <c r="BH737"/>
  <c r="BG737"/>
  <c r="BF737"/>
  <c r="T737"/>
  <c r="R737"/>
  <c r="P737"/>
  <c r="BI728"/>
  <c r="BH728"/>
  <c r="BG728"/>
  <c r="BF728"/>
  <c r="T728"/>
  <c r="R728"/>
  <c r="P728"/>
  <c r="BI725"/>
  <c r="BH725"/>
  <c r="BG725"/>
  <c r="BF725"/>
  <c r="T725"/>
  <c r="R725"/>
  <c r="P725"/>
  <c r="BI723"/>
  <c r="BH723"/>
  <c r="BG723"/>
  <c r="BF723"/>
  <c r="T723"/>
  <c r="R723"/>
  <c r="P723"/>
  <c r="BI720"/>
  <c r="BH720"/>
  <c r="BG720"/>
  <c r="BF720"/>
  <c r="T720"/>
  <c r="R720"/>
  <c r="P720"/>
  <c r="BI717"/>
  <c r="BH717"/>
  <c r="BG717"/>
  <c r="BF717"/>
  <c r="T717"/>
  <c r="R717"/>
  <c r="P717"/>
  <c r="BI714"/>
  <c r="BH714"/>
  <c r="BG714"/>
  <c r="BF714"/>
  <c r="T714"/>
  <c r="R714"/>
  <c r="P714"/>
  <c r="BI702"/>
  <c r="BH702"/>
  <c r="BG702"/>
  <c r="BF702"/>
  <c r="T702"/>
  <c r="R702"/>
  <c r="P702"/>
  <c r="BI698"/>
  <c r="BH698"/>
  <c r="BG698"/>
  <c r="BF698"/>
  <c r="T698"/>
  <c r="R698"/>
  <c r="P698"/>
  <c r="BI694"/>
  <c r="BH694"/>
  <c r="BG694"/>
  <c r="BF694"/>
  <c r="T694"/>
  <c r="T693"/>
  <c r="R694"/>
  <c r="R693"/>
  <c r="P694"/>
  <c r="P693"/>
  <c r="BI691"/>
  <c r="BH691"/>
  <c r="BG691"/>
  <c r="BF691"/>
  <c r="T691"/>
  <c r="R691"/>
  <c r="P691"/>
  <c r="BI688"/>
  <c r="BH688"/>
  <c r="BG688"/>
  <c r="BF688"/>
  <c r="T688"/>
  <c r="R688"/>
  <c r="P688"/>
  <c r="BI685"/>
  <c r="BH685"/>
  <c r="BG685"/>
  <c r="BF685"/>
  <c r="T685"/>
  <c r="R685"/>
  <c r="P685"/>
  <c r="BI683"/>
  <c r="BH683"/>
  <c r="BG683"/>
  <c r="BF683"/>
  <c r="T683"/>
  <c r="R683"/>
  <c r="P683"/>
  <c r="BI681"/>
  <c r="BH681"/>
  <c r="BG681"/>
  <c r="BF681"/>
  <c r="T681"/>
  <c r="R681"/>
  <c r="P681"/>
  <c r="BI679"/>
  <c r="BH679"/>
  <c r="BG679"/>
  <c r="BF679"/>
  <c r="T679"/>
  <c r="R679"/>
  <c r="P679"/>
  <c r="BI674"/>
  <c r="BH674"/>
  <c r="BG674"/>
  <c r="BF674"/>
  <c r="T674"/>
  <c r="R674"/>
  <c r="P674"/>
  <c r="BI664"/>
  <c r="BH664"/>
  <c r="BG664"/>
  <c r="BF664"/>
  <c r="T664"/>
  <c r="R664"/>
  <c r="P664"/>
  <c r="BI655"/>
  <c r="BH655"/>
  <c r="BG655"/>
  <c r="BF655"/>
  <c r="T655"/>
  <c r="R655"/>
  <c r="P655"/>
  <c r="BI652"/>
  <c r="BH652"/>
  <c r="BG652"/>
  <c r="BF652"/>
  <c r="T652"/>
  <c r="R652"/>
  <c r="P652"/>
  <c r="BI649"/>
  <c r="BH649"/>
  <c r="BG649"/>
  <c r="BF649"/>
  <c r="T649"/>
  <c r="R649"/>
  <c r="P649"/>
  <c r="BI646"/>
  <c r="BH646"/>
  <c r="BG646"/>
  <c r="BF646"/>
  <c r="T646"/>
  <c r="R646"/>
  <c r="P646"/>
  <c r="BI643"/>
  <c r="BH643"/>
  <c r="BG643"/>
  <c r="BF643"/>
  <c r="T643"/>
  <c r="R643"/>
  <c r="P643"/>
  <c r="BI641"/>
  <c r="BH641"/>
  <c r="BG641"/>
  <c r="BF641"/>
  <c r="T641"/>
  <c r="R641"/>
  <c r="P641"/>
  <c r="BI634"/>
  <c r="BH634"/>
  <c r="BG634"/>
  <c r="BF634"/>
  <c r="T634"/>
  <c r="R634"/>
  <c r="P634"/>
  <c r="BI629"/>
  <c r="BH629"/>
  <c r="BG629"/>
  <c r="BF629"/>
  <c r="T629"/>
  <c r="R629"/>
  <c r="P629"/>
  <c r="BI626"/>
  <c r="BH626"/>
  <c r="BG626"/>
  <c r="BF626"/>
  <c r="T626"/>
  <c r="R626"/>
  <c r="P626"/>
  <c r="BI623"/>
  <c r="BH623"/>
  <c r="BG623"/>
  <c r="BF623"/>
  <c r="T623"/>
  <c r="R623"/>
  <c r="P623"/>
  <c r="BI620"/>
  <c r="BH620"/>
  <c r="BG620"/>
  <c r="BF620"/>
  <c r="T620"/>
  <c r="R620"/>
  <c r="P620"/>
  <c r="BI617"/>
  <c r="BH617"/>
  <c r="BG617"/>
  <c r="BF617"/>
  <c r="T617"/>
  <c r="R617"/>
  <c r="P617"/>
  <c r="BI614"/>
  <c r="BH614"/>
  <c r="BG614"/>
  <c r="BF614"/>
  <c r="T614"/>
  <c r="R614"/>
  <c r="P614"/>
  <c r="BI610"/>
  <c r="BH610"/>
  <c r="BG610"/>
  <c r="BF610"/>
  <c r="T610"/>
  <c r="R610"/>
  <c r="P610"/>
  <c r="BI607"/>
  <c r="BH607"/>
  <c r="BG607"/>
  <c r="BF607"/>
  <c r="T607"/>
  <c r="R607"/>
  <c r="P607"/>
  <c r="BI603"/>
  <c r="BH603"/>
  <c r="BG603"/>
  <c r="BF603"/>
  <c r="T603"/>
  <c r="R603"/>
  <c r="P603"/>
  <c r="BI600"/>
  <c r="BH600"/>
  <c r="BG600"/>
  <c r="BF600"/>
  <c r="T600"/>
  <c r="R600"/>
  <c r="P600"/>
  <c r="BI595"/>
  <c r="BH595"/>
  <c r="BG595"/>
  <c r="BF595"/>
  <c r="T595"/>
  <c r="R595"/>
  <c r="P595"/>
  <c r="BI592"/>
  <c r="BH592"/>
  <c r="BG592"/>
  <c r="BF592"/>
  <c r="T592"/>
  <c r="R592"/>
  <c r="P592"/>
  <c r="BI587"/>
  <c r="BH587"/>
  <c r="BG587"/>
  <c r="BF587"/>
  <c r="T587"/>
  <c r="R587"/>
  <c r="P587"/>
  <c r="BI584"/>
  <c r="BH584"/>
  <c r="BG584"/>
  <c r="BF584"/>
  <c r="T584"/>
  <c r="R584"/>
  <c r="P584"/>
  <c r="BI581"/>
  <c r="BH581"/>
  <c r="BG581"/>
  <c r="BF581"/>
  <c r="T581"/>
  <c r="R581"/>
  <c r="P581"/>
  <c r="BI578"/>
  <c r="BH578"/>
  <c r="BG578"/>
  <c r="BF578"/>
  <c r="T578"/>
  <c r="R578"/>
  <c r="P578"/>
  <c r="BI576"/>
  <c r="BH576"/>
  <c r="BG576"/>
  <c r="BF576"/>
  <c r="T576"/>
  <c r="R576"/>
  <c r="P576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3"/>
  <c r="BH563"/>
  <c r="BG563"/>
  <c r="BF563"/>
  <c r="T563"/>
  <c r="R563"/>
  <c r="P563"/>
  <c r="BI560"/>
  <c r="BH560"/>
  <c r="BG560"/>
  <c r="BF560"/>
  <c r="T560"/>
  <c r="R560"/>
  <c r="P560"/>
  <c r="BI553"/>
  <c r="BH553"/>
  <c r="BG553"/>
  <c r="BF553"/>
  <c r="T553"/>
  <c r="R553"/>
  <c r="P553"/>
  <c r="BI551"/>
  <c r="BH551"/>
  <c r="BG551"/>
  <c r="BF551"/>
  <c r="T551"/>
  <c r="R551"/>
  <c r="P551"/>
  <c r="BI548"/>
  <c r="BH548"/>
  <c r="BG548"/>
  <c r="BF548"/>
  <c r="T548"/>
  <c r="R548"/>
  <c r="P548"/>
  <c r="BI545"/>
  <c r="BH545"/>
  <c r="BG545"/>
  <c r="BF545"/>
  <c r="T545"/>
  <c r="R545"/>
  <c r="P545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3"/>
  <c r="BH533"/>
  <c r="BG533"/>
  <c r="BF533"/>
  <c r="T533"/>
  <c r="R533"/>
  <c r="P533"/>
  <c r="BI530"/>
  <c r="BH530"/>
  <c r="BG530"/>
  <c r="BF530"/>
  <c r="T530"/>
  <c r="R530"/>
  <c r="P530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08"/>
  <c r="BH508"/>
  <c r="BG508"/>
  <c r="BF508"/>
  <c r="T508"/>
  <c r="R508"/>
  <c r="P508"/>
  <c r="BI504"/>
  <c r="BH504"/>
  <c r="BG504"/>
  <c r="BF504"/>
  <c r="T504"/>
  <c r="R504"/>
  <c r="P504"/>
  <c r="BI495"/>
  <c r="BH495"/>
  <c r="BG495"/>
  <c r="BF495"/>
  <c r="T495"/>
  <c r="R495"/>
  <c r="P495"/>
  <c r="BI493"/>
  <c r="BH493"/>
  <c r="BG493"/>
  <c r="BF493"/>
  <c r="T493"/>
  <c r="R493"/>
  <c r="P493"/>
  <c r="BI490"/>
  <c r="BH490"/>
  <c r="BG490"/>
  <c r="BF490"/>
  <c r="T490"/>
  <c r="R490"/>
  <c r="P490"/>
  <c r="BI481"/>
  <c r="BH481"/>
  <c r="BG481"/>
  <c r="BF481"/>
  <c r="T481"/>
  <c r="R481"/>
  <c r="P481"/>
  <c r="BI478"/>
  <c r="BH478"/>
  <c r="BG478"/>
  <c r="BF478"/>
  <c r="T478"/>
  <c r="R478"/>
  <c r="P478"/>
  <c r="BI468"/>
  <c r="BH468"/>
  <c r="BG468"/>
  <c r="BF468"/>
  <c r="T468"/>
  <c r="R468"/>
  <c r="P468"/>
  <c r="BI465"/>
  <c r="BH465"/>
  <c r="BG465"/>
  <c r="BF465"/>
  <c r="T465"/>
  <c r="R465"/>
  <c r="P465"/>
  <c r="BI459"/>
  <c r="BH459"/>
  <c r="BG459"/>
  <c r="BF459"/>
  <c r="T459"/>
  <c r="R459"/>
  <c r="P459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7"/>
  <c r="BH447"/>
  <c r="BG447"/>
  <c r="BF447"/>
  <c r="T447"/>
  <c r="R447"/>
  <c r="P447"/>
  <c r="BI440"/>
  <c r="BH440"/>
  <c r="BG440"/>
  <c r="BF440"/>
  <c r="T440"/>
  <c r="R440"/>
  <c r="P440"/>
  <c r="BI438"/>
  <c r="BH438"/>
  <c r="BG438"/>
  <c r="BF438"/>
  <c r="T438"/>
  <c r="R438"/>
  <c r="P438"/>
  <c r="BI435"/>
  <c r="BH435"/>
  <c r="BG435"/>
  <c r="BF435"/>
  <c r="T435"/>
  <c r="R435"/>
  <c r="P435"/>
  <c r="BI433"/>
  <c r="BH433"/>
  <c r="BG433"/>
  <c r="BF433"/>
  <c r="T433"/>
  <c r="R433"/>
  <c r="P433"/>
  <c r="BI428"/>
  <c r="BH428"/>
  <c r="BG428"/>
  <c r="BF428"/>
  <c r="T428"/>
  <c r="R428"/>
  <c r="P428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4"/>
  <c r="BH414"/>
  <c r="BG414"/>
  <c r="BF414"/>
  <c r="T414"/>
  <c r="R414"/>
  <c r="P414"/>
  <c r="BI389"/>
  <c r="BH389"/>
  <c r="BG389"/>
  <c r="BF389"/>
  <c r="T389"/>
  <c r="R389"/>
  <c r="P389"/>
  <c r="BI356"/>
  <c r="BH356"/>
  <c r="BG356"/>
  <c r="BF356"/>
  <c r="T356"/>
  <c r="R356"/>
  <c r="P356"/>
  <c r="BI354"/>
  <c r="BH354"/>
  <c r="BG354"/>
  <c r="BF354"/>
  <c r="T354"/>
  <c r="R354"/>
  <c r="P354"/>
  <c r="BI331"/>
  <c r="BH331"/>
  <c r="BG331"/>
  <c r="BF331"/>
  <c r="T331"/>
  <c r="R331"/>
  <c r="P331"/>
  <c r="BI310"/>
  <c r="BH310"/>
  <c r="BG310"/>
  <c r="BF310"/>
  <c r="T310"/>
  <c r="R310"/>
  <c r="P31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0"/>
  <c r="BH260"/>
  <c r="BG260"/>
  <c r="BF260"/>
  <c r="T260"/>
  <c r="R260"/>
  <c r="P260"/>
  <c r="BI257"/>
  <c r="BH257"/>
  <c r="BG257"/>
  <c r="BF257"/>
  <c r="T257"/>
  <c r="R257"/>
  <c r="P257"/>
  <c r="BI239"/>
  <c r="BH239"/>
  <c r="BG239"/>
  <c r="BF239"/>
  <c r="T239"/>
  <c r="R239"/>
  <c r="P239"/>
  <c r="BI237"/>
  <c r="BH237"/>
  <c r="BG237"/>
  <c r="BF237"/>
  <c r="T237"/>
  <c r="R237"/>
  <c r="P237"/>
  <c r="BI231"/>
  <c r="BH231"/>
  <c r="BG231"/>
  <c r="BF231"/>
  <c r="T231"/>
  <c r="R231"/>
  <c r="P231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0"/>
  <c r="BH190"/>
  <c r="BG190"/>
  <c r="BF190"/>
  <c r="T190"/>
  <c r="R190"/>
  <c r="P190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6"/>
  <c r="BH146"/>
  <c r="BG146"/>
  <c r="BF146"/>
  <c r="T146"/>
  <c r="R146"/>
  <c r="P146"/>
  <c r="BI142"/>
  <c r="BH142"/>
  <c r="BG142"/>
  <c r="BF142"/>
  <c r="T142"/>
  <c r="T141"/>
  <c r="R142"/>
  <c r="R141"/>
  <c r="P142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J102"/>
  <c r="J101"/>
  <c r="F101"/>
  <c r="F99"/>
  <c r="E97"/>
  <c r="J55"/>
  <c r="J54"/>
  <c r="F54"/>
  <c r="F52"/>
  <c r="E50"/>
  <c r="J18"/>
  <c r="E18"/>
  <c r="F55"/>
  <c r="J17"/>
  <c r="J12"/>
  <c r="J99"/>
  <c r="E7"/>
  <c r="E95"/>
  <c i="3" r="J37"/>
  <c r="J36"/>
  <c i="1" r="AY56"/>
  <c i="3" r="J35"/>
  <c i="1" r="AX56"/>
  <c i="3" r="BI370"/>
  <c r="BH370"/>
  <c r="BG370"/>
  <c r="BF370"/>
  <c r="T370"/>
  <c r="T369"/>
  <c r="R370"/>
  <c r="R369"/>
  <c r="P370"/>
  <c r="P369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T178"/>
  <c r="R179"/>
  <c r="R178"/>
  <c r="P179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J93"/>
  <c r="J92"/>
  <c r="F92"/>
  <c r="F90"/>
  <c r="E88"/>
  <c r="J55"/>
  <c r="J54"/>
  <c r="F54"/>
  <c r="F52"/>
  <c r="E50"/>
  <c r="J18"/>
  <c r="E18"/>
  <c r="F93"/>
  <c r="J17"/>
  <c r="J12"/>
  <c r="J90"/>
  <c r="E7"/>
  <c r="E86"/>
  <c i="2" r="J37"/>
  <c r="J36"/>
  <c i="1" r="AY55"/>
  <c i="2" r="J35"/>
  <c i="1" r="AX55"/>
  <c i="2"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1" r="L50"/>
  <c r="AM50"/>
  <c r="AM49"/>
  <c r="L49"/>
  <c r="AM47"/>
  <c r="L47"/>
  <c r="L45"/>
  <c r="L44"/>
  <c i="2" r="J154"/>
  <c r="BK139"/>
  <c r="BK131"/>
  <c r="BK123"/>
  <c r="J115"/>
  <c r="J106"/>
  <c r="BK98"/>
  <c r="J92"/>
  <c r="BK188"/>
  <c r="BK180"/>
  <c r="BK171"/>
  <c r="J163"/>
  <c r="J156"/>
  <c r="BK146"/>
  <c r="J137"/>
  <c r="BK129"/>
  <c r="J121"/>
  <c r="J113"/>
  <c r="BK106"/>
  <c r="BK95"/>
  <c r="BK90"/>
  <c i="3" r="BK363"/>
  <c r="J360"/>
  <c r="BK355"/>
  <c r="J350"/>
  <c r="J343"/>
  <c r="BK335"/>
  <c r="J329"/>
  <c r="J323"/>
  <c r="J315"/>
  <c r="J308"/>
  <c r="BK300"/>
  <c r="BK294"/>
  <c r="BK286"/>
  <c r="J278"/>
  <c r="J270"/>
  <c r="J262"/>
  <c r="J252"/>
  <c r="J244"/>
  <c r="J236"/>
  <c r="J227"/>
  <c r="J219"/>
  <c r="J213"/>
  <c r="J205"/>
  <c r="BK197"/>
  <c r="BK188"/>
  <c r="BK183"/>
  <c r="BK173"/>
  <c r="J167"/>
  <c r="J162"/>
  <c r="J156"/>
  <c r="J148"/>
  <c r="J138"/>
  <c r="BK124"/>
  <c r="J111"/>
  <c r="BK99"/>
  <c r="J368"/>
  <c r="BK360"/>
  <c r="BK350"/>
  <c r="BK341"/>
  <c r="J333"/>
  <c r="BK323"/>
  <c r="BK315"/>
  <c r="BK308"/>
  <c r="J300"/>
  <c r="J294"/>
  <c r="J286"/>
  <c r="BK278"/>
  <c r="BK270"/>
  <c r="BK262"/>
  <c r="BK256"/>
  <c r="J248"/>
  <c r="J240"/>
  <c r="J232"/>
  <c r="J223"/>
  <c r="J216"/>
  <c r="BK209"/>
  <c r="BK201"/>
  <c r="J193"/>
  <c r="J187"/>
  <c r="BK185"/>
  <c r="BK171"/>
  <c r="BK166"/>
  <c r="BK160"/>
  <c r="BK154"/>
  <c r="BK148"/>
  <c r="BK138"/>
  <c r="J131"/>
  <c r="BK111"/>
  <c r="J105"/>
  <c i="4" r="J1130"/>
  <c r="J1123"/>
  <c r="J1097"/>
  <c r="J1092"/>
  <c r="J1090"/>
  <c r="J1064"/>
  <c r="J1051"/>
  <c r="BK1018"/>
  <c r="J997"/>
  <c r="BK975"/>
  <c r="BK955"/>
  <c r="BK946"/>
  <c r="BK937"/>
  <c r="BK930"/>
  <c r="BK922"/>
  <c r="J915"/>
  <c r="J908"/>
  <c r="BK900"/>
  <c r="J889"/>
  <c r="J878"/>
  <c r="J870"/>
  <c r="BK859"/>
  <c r="BK849"/>
  <c r="J838"/>
  <c r="J827"/>
  <c r="J813"/>
  <c r="J797"/>
  <c r="BK787"/>
  <c r="J777"/>
  <c r="BK763"/>
  <c r="BK756"/>
  <c r="J748"/>
  <c r="BK725"/>
  <c r="BK714"/>
  <c r="J691"/>
  <c r="BK681"/>
  <c r="BK649"/>
  <c r="J634"/>
  <c r="BK620"/>
  <c r="BK607"/>
  <c r="J592"/>
  <c r="J578"/>
  <c r="J569"/>
  <c r="BK560"/>
  <c r="BK545"/>
  <c r="J533"/>
  <c r="J525"/>
  <c r="J518"/>
  <c r="BK495"/>
  <c r="J478"/>
  <c r="BK456"/>
  <c r="BK447"/>
  <c r="J433"/>
  <c r="BK420"/>
  <c r="J354"/>
  <c r="J274"/>
  <c r="J260"/>
  <c r="BK231"/>
  <c r="BK215"/>
  <c r="J205"/>
  <c r="J179"/>
  <c r="BK171"/>
  <c r="BK168"/>
  <c r="J166"/>
  <c r="J159"/>
  <c r="BK133"/>
  <c r="J122"/>
  <c r="BK108"/>
  <c r="BK1064"/>
  <c r="BK1051"/>
  <c r="BK1033"/>
  <c r="BK1002"/>
  <c r="BK992"/>
  <c r="BK963"/>
  <c r="BK949"/>
  <c r="BK942"/>
  <c r="J933"/>
  <c r="BK926"/>
  <c r="BK918"/>
  <c r="BK915"/>
  <c r="BK908"/>
  <c r="BK902"/>
  <c r="J894"/>
  <c r="J880"/>
  <c r="J872"/>
  <c r="BK862"/>
  <c r="BK852"/>
  <c r="J840"/>
  <c r="J830"/>
  <c r="J817"/>
  <c r="BK803"/>
  <c r="BK789"/>
  <c r="J779"/>
  <c r="J760"/>
  <c r="J758"/>
  <c r="BK750"/>
  <c r="J728"/>
  <c r="J717"/>
  <c r="BK694"/>
  <c r="BK683"/>
  <c r="J674"/>
  <c r="BK646"/>
  <c r="BK629"/>
  <c r="J617"/>
  <c r="J603"/>
  <c r="BK587"/>
  <c r="J576"/>
  <c r="J571"/>
  <c r="BK553"/>
  <c r="J542"/>
  <c r="BK530"/>
  <c r="BK525"/>
  <c r="BK521"/>
  <c r="BK504"/>
  <c r="J481"/>
  <c r="J459"/>
  <c r="BK452"/>
  <c r="BK435"/>
  <c r="BK423"/>
  <c r="J356"/>
  <c r="BK277"/>
  <c r="J265"/>
  <c r="BK237"/>
  <c r="J212"/>
  <c r="J202"/>
  <c r="BK176"/>
  <c r="BK169"/>
  <c r="BK161"/>
  <c r="J153"/>
  <c r="BK136"/>
  <c r="J125"/>
  <c r="J111"/>
  <c i="5" r="J155"/>
  <c r="J150"/>
  <c r="J145"/>
  <c r="BK140"/>
  <c r="BK136"/>
  <c r="J132"/>
  <c r="BK128"/>
  <c r="BK124"/>
  <c r="BK120"/>
  <c r="J116"/>
  <c r="J112"/>
  <c r="J108"/>
  <c r="BK104"/>
  <c r="J87"/>
  <c r="J153"/>
  <c r="J149"/>
  <c r="BK144"/>
  <c r="J139"/>
  <c r="J135"/>
  <c r="BK131"/>
  <c r="BK127"/>
  <c r="BK123"/>
  <c r="J120"/>
  <c r="BK116"/>
  <c r="BK112"/>
  <c r="BK108"/>
  <c r="J104"/>
  <c r="BK101"/>
  <c r="J96"/>
  <c r="BK92"/>
  <c r="BK87"/>
  <c i="6" r="BK96"/>
  <c r="BK95"/>
  <c r="J92"/>
  <c r="J88"/>
  <c r="BK84"/>
  <c r="BK91"/>
  <c r="J87"/>
  <c i="7" r="J90"/>
  <c r="BK92"/>
  <c i="2" r="BK210"/>
  <c r="BK208"/>
  <c r="BK206"/>
  <c r="BK203"/>
  <c r="BK201"/>
  <c r="J198"/>
  <c r="J196"/>
  <c r="BK192"/>
  <c r="J192"/>
  <c r="J188"/>
  <c r="BK184"/>
  <c r="J180"/>
  <c r="J176"/>
  <c r="J171"/>
  <c r="J167"/>
  <c r="BK163"/>
  <c r="BK159"/>
  <c r="BK156"/>
  <c r="BK150"/>
  <c r="J146"/>
  <c r="BK137"/>
  <c r="J129"/>
  <c r="BK121"/>
  <c r="BK113"/>
  <c r="J104"/>
  <c r="J95"/>
  <c r="J90"/>
  <c r="J186"/>
  <c r="J182"/>
  <c r="J169"/>
  <c r="BK161"/>
  <c r="BK154"/>
  <c r="J144"/>
  <c r="BK135"/>
  <c r="J127"/>
  <c r="J119"/>
  <c r="J110"/>
  <c r="J102"/>
  <c r="J94"/>
  <c i="1" r="AS54"/>
  <c i="3" r="J321"/>
  <c r="BK310"/>
  <c r="J306"/>
  <c r="J295"/>
  <c r="J288"/>
  <c r="BK280"/>
  <c r="J272"/>
  <c r="J264"/>
  <c r="J254"/>
  <c r="BK246"/>
  <c r="J238"/>
  <c r="BK229"/>
  <c r="J221"/>
  <c r="J215"/>
  <c r="J207"/>
  <c r="J199"/>
  <c r="BK193"/>
  <c r="BK187"/>
  <c r="J179"/>
  <c r="J169"/>
  <c r="J163"/>
  <c r="BK158"/>
  <c r="BK150"/>
  <c r="BK142"/>
  <c r="J129"/>
  <c r="BK116"/>
  <c r="BK102"/>
  <c r="BK368"/>
  <c r="BK362"/>
  <c r="J357"/>
  <c r="BK348"/>
  <c r="BK336"/>
  <c r="J331"/>
  <c r="BK321"/>
  <c r="J314"/>
  <c r="BK306"/>
  <c r="BK298"/>
  <c r="BK293"/>
  <c r="J284"/>
  <c r="BK276"/>
  <c r="J268"/>
  <c r="BK260"/>
  <c r="BK254"/>
  <c r="J246"/>
  <c r="BK238"/>
  <c r="J229"/>
  <c r="BK221"/>
  <c r="BK215"/>
  <c r="BK203"/>
  <c r="BK195"/>
  <c r="J188"/>
  <c r="J183"/>
  <c r="J173"/>
  <c r="BK167"/>
  <c r="BK156"/>
  <c r="BK146"/>
  <c r="BK135"/>
  <c r="J121"/>
  <c r="J108"/>
  <c r="J102"/>
  <c i="4" r="BK1129"/>
  <c r="BK1123"/>
  <c r="BK1097"/>
  <c r="BK1090"/>
  <c r="BK1082"/>
  <c r="J1067"/>
  <c r="BK1056"/>
  <c r="J994"/>
  <c r="J978"/>
  <c r="J957"/>
  <c r="J948"/>
  <c r="J940"/>
  <c r="BK931"/>
  <c r="BK924"/>
  <c r="J917"/>
  <c r="BK911"/>
  <c r="J902"/>
  <c r="BK894"/>
  <c r="BK880"/>
  <c r="BK872"/>
  <c r="J862"/>
  <c r="J852"/>
  <c r="BK840"/>
  <c r="J825"/>
  <c r="J809"/>
  <c r="BK795"/>
  <c r="J789"/>
  <c r="J774"/>
  <c r="BK760"/>
  <c r="BK755"/>
  <c r="J739"/>
  <c r="J723"/>
  <c r="BK717"/>
  <c r="J694"/>
  <c r="J679"/>
  <c r="BK652"/>
  <c r="BK641"/>
  <c r="BK623"/>
  <c r="BK610"/>
  <c r="BK603"/>
  <c r="J581"/>
  <c r="BK571"/>
  <c r="J563"/>
  <c r="BK542"/>
  <c r="J530"/>
  <c r="J526"/>
  <c r="J521"/>
  <c r="J493"/>
  <c r="BK468"/>
  <c r="J454"/>
  <c r="BK440"/>
  <c r="BK428"/>
  <c r="J423"/>
  <c r="BK356"/>
  <c r="J277"/>
  <c r="BK265"/>
  <c r="J237"/>
  <c r="BK221"/>
  <c r="J217"/>
  <c r="BK212"/>
  <c r="BK202"/>
  <c r="J182"/>
  <c r="J172"/>
  <c r="J168"/>
  <c r="J167"/>
  <c r="J161"/>
  <c r="J142"/>
  <c r="BK125"/>
  <c r="BK111"/>
  <c r="BK1067"/>
  <c r="BK1005"/>
  <c r="BK994"/>
  <c r="J975"/>
  <c r="BK959"/>
  <c r="BK952"/>
  <c r="BK945"/>
  <c r="BK934"/>
  <c r="J928"/>
  <c r="BK920"/>
  <c r="BK914"/>
  <c r="BK904"/>
  <c r="BK896"/>
  <c r="BK889"/>
  <c r="BK878"/>
  <c r="BK865"/>
  <c r="J854"/>
  <c r="J843"/>
  <c r="J832"/>
  <c r="J822"/>
  <c r="BK806"/>
  <c r="BK792"/>
  <c r="J782"/>
  <c r="J763"/>
  <c r="J756"/>
  <c r="BK748"/>
  <c r="J725"/>
  <c r="BK720"/>
  <c r="J698"/>
  <c r="J685"/>
  <c r="BK664"/>
  <c r="J649"/>
  <c r="BK634"/>
  <c r="J620"/>
  <c r="J614"/>
  <c r="BK592"/>
  <c r="BK578"/>
  <c r="BK569"/>
  <c r="J560"/>
  <c r="J545"/>
  <c r="BK533"/>
  <c r="BK523"/>
  <c r="BK508"/>
  <c r="BK490"/>
  <c r="BK465"/>
  <c r="BK454"/>
  <c r="J440"/>
  <c r="BK433"/>
  <c r="J420"/>
  <c r="BK354"/>
  <c r="BK268"/>
  <c r="BK260"/>
  <c r="J231"/>
  <c r="J210"/>
  <c r="BK199"/>
  <c r="J190"/>
  <c r="BK179"/>
  <c r="J171"/>
  <c r="BK162"/>
  <c r="BK153"/>
  <c r="J139"/>
  <c r="BK128"/>
  <c r="BK122"/>
  <c r="J114"/>
  <c i="5" r="BK153"/>
  <c r="J151"/>
  <c r="BK147"/>
  <c r="J142"/>
  <c r="BK135"/>
  <c r="J131"/>
  <c r="BK129"/>
  <c r="J125"/>
  <c r="BK121"/>
  <c r="BK117"/>
  <c r="BK113"/>
  <c r="J107"/>
  <c r="BK105"/>
  <c r="J101"/>
  <c r="BK98"/>
  <c r="BK96"/>
  <c r="BK94"/>
  <c r="BK91"/>
  <c r="J90"/>
  <c r="BK89"/>
  <c r="BK86"/>
  <c r="BK155"/>
  <c r="BK150"/>
  <c r="BK145"/>
  <c r="BK138"/>
  <c r="J136"/>
  <c r="BK132"/>
  <c r="J128"/>
  <c r="BK125"/>
  <c r="J119"/>
  <c r="J113"/>
  <c r="J109"/>
  <c r="BK107"/>
  <c r="BK103"/>
  <c r="J97"/>
  <c r="BK93"/>
  <c r="J88"/>
  <c i="6" r="J96"/>
  <c r="BK92"/>
  <c r="BK90"/>
  <c r="BK87"/>
  <c r="J84"/>
  <c r="J94"/>
  <c r="BK88"/>
  <c i="7" r="J88"/>
  <c i="2" r="J148"/>
  <c r="J141"/>
  <c r="J135"/>
  <c r="BK127"/>
  <c r="BK119"/>
  <c r="BK110"/>
  <c r="BK102"/>
  <c r="BK94"/>
  <c r="BK194"/>
  <c r="J184"/>
  <c r="BK176"/>
  <c r="BK167"/>
  <c r="J159"/>
  <c r="J152"/>
  <c r="BK141"/>
  <c r="J133"/>
  <c r="BK125"/>
  <c r="J117"/>
  <c r="J108"/>
  <c r="BK100"/>
  <c r="J93"/>
  <c i="3" r="BK366"/>
  <c r="J362"/>
  <c r="BK357"/>
  <c r="J352"/>
  <c r="J348"/>
  <c r="J338"/>
  <c r="BK331"/>
  <c r="BK325"/>
  <c r="J319"/>
  <c r="J312"/>
  <c r="BK304"/>
  <c r="BK297"/>
  <c r="J290"/>
  <c r="BK282"/>
  <c r="BK274"/>
  <c r="J266"/>
  <c r="J256"/>
  <c r="BK248"/>
  <c r="BK240"/>
  <c r="BK232"/>
  <c r="BK223"/>
  <c r="BK216"/>
  <c r="J209"/>
  <c r="J201"/>
  <c r="BK190"/>
  <c r="J186"/>
  <c r="J176"/>
  <c r="J170"/>
  <c r="BK165"/>
  <c r="J159"/>
  <c r="BK152"/>
  <c r="BK144"/>
  <c r="BK131"/>
  <c r="BK119"/>
  <c r="BK105"/>
  <c r="J370"/>
  <c r="J363"/>
  <c r="J355"/>
  <c r="J345"/>
  <c r="BK338"/>
  <c r="BK327"/>
  <c r="BK319"/>
  <c r="BK312"/>
  <c r="J304"/>
  <c r="J297"/>
  <c r="BK290"/>
  <c r="J282"/>
  <c r="J274"/>
  <c r="BK266"/>
  <c r="J260"/>
  <c r="BK252"/>
  <c r="BK244"/>
  <c r="BK236"/>
  <c r="BK227"/>
  <c r="BK219"/>
  <c r="BK213"/>
  <c r="BK205"/>
  <c r="J197"/>
  <c r="J189"/>
  <c r="BK179"/>
  <c r="J174"/>
  <c r="BK169"/>
  <c r="BK163"/>
  <c r="J158"/>
  <c r="J152"/>
  <c r="J144"/>
  <c r="J124"/>
  <c r="J119"/>
  <c r="J99"/>
  <c i="4" r="J1129"/>
  <c r="J1126"/>
  <c r="J1121"/>
  <c r="J1094"/>
  <c r="J1082"/>
  <c r="BK1074"/>
  <c r="BK1058"/>
  <c r="J1033"/>
  <c r="J1002"/>
  <c r="J992"/>
  <c r="J959"/>
  <c r="J949"/>
  <c r="J942"/>
  <c r="BK933"/>
  <c r="J926"/>
  <c r="J918"/>
  <c r="BK913"/>
  <c r="J904"/>
  <c r="J896"/>
  <c r="J883"/>
  <c r="J874"/>
  <c r="J865"/>
  <c r="BK854"/>
  <c r="BK843"/>
  <c r="BK832"/>
  <c r="BK822"/>
  <c r="J806"/>
  <c r="J792"/>
  <c r="BK782"/>
  <c r="J771"/>
  <c r="BK759"/>
  <c r="BK753"/>
  <c r="BK737"/>
  <c r="J720"/>
  <c r="BK698"/>
  <c r="BK685"/>
  <c r="BK674"/>
  <c r="J655"/>
  <c r="BK643"/>
  <c r="J626"/>
  <c r="BK614"/>
  <c r="J600"/>
  <c r="J584"/>
  <c r="J573"/>
  <c r="J567"/>
  <c r="BK551"/>
  <c r="BK540"/>
  <c r="J527"/>
  <c r="J523"/>
  <c r="J508"/>
  <c r="J490"/>
  <c r="J465"/>
  <c r="J452"/>
  <c r="BK438"/>
  <c r="J426"/>
  <c r="J389"/>
  <c r="J310"/>
  <c r="J268"/>
  <c r="BK239"/>
  <c r="J221"/>
  <c r="BK210"/>
  <c r="J199"/>
  <c r="BK190"/>
  <c r="BK173"/>
  <c r="BK167"/>
  <c r="J162"/>
  <c r="BK146"/>
  <c r="BK139"/>
  <c r="J128"/>
  <c r="BK114"/>
  <c r="J1074"/>
  <c r="J1058"/>
  <c r="J1038"/>
  <c r="J1018"/>
  <c r="BK997"/>
  <c r="BK978"/>
  <c r="J955"/>
  <c r="J946"/>
  <c r="J937"/>
  <c r="J930"/>
  <c r="J922"/>
  <c r="J913"/>
  <c r="BK906"/>
  <c r="J898"/>
  <c r="BK886"/>
  <c r="BK876"/>
  <c r="BK867"/>
  <c r="J856"/>
  <c r="BK846"/>
  <c r="BK835"/>
  <c r="BK825"/>
  <c r="BK809"/>
  <c r="J795"/>
  <c r="J784"/>
  <c r="BK774"/>
  <c r="BK768"/>
  <c r="J755"/>
  <c r="BK739"/>
  <c r="BK723"/>
  <c r="J702"/>
  <c r="BK688"/>
  <c r="BK679"/>
  <c r="BK655"/>
  <c r="J641"/>
  <c r="J623"/>
  <c r="J610"/>
  <c r="BK595"/>
  <c r="BK581"/>
  <c r="BK568"/>
  <c r="BK563"/>
  <c r="BK548"/>
  <c r="BK538"/>
  <c r="BK526"/>
  <c r="BK524"/>
  <c r="BK515"/>
  <c r="BK493"/>
  <c r="J468"/>
  <c r="J456"/>
  <c r="J447"/>
  <c r="J428"/>
  <c r="J414"/>
  <c r="BK331"/>
  <c r="J271"/>
  <c r="BK257"/>
  <c r="BK217"/>
  <c r="BK207"/>
  <c r="J196"/>
  <c r="BK172"/>
  <c r="J163"/>
  <c r="BK156"/>
  <c r="BK142"/>
  <c r="BK131"/>
  <c r="BK119"/>
  <c i="5" r="J157"/>
  <c r="J152"/>
  <c r="BK148"/>
  <c r="BK143"/>
  <c r="J138"/>
  <c r="J134"/>
  <c r="J130"/>
  <c r="BK126"/>
  <c r="BK122"/>
  <c r="J118"/>
  <c r="BK114"/>
  <c r="J110"/>
  <c r="J106"/>
  <c r="J102"/>
  <c r="J156"/>
  <c r="BK151"/>
  <c r="J147"/>
  <c r="BK142"/>
  <c r="BK137"/>
  <c r="BK133"/>
  <c r="J129"/>
  <c r="J124"/>
  <c r="J122"/>
  <c r="BK118"/>
  <c r="J114"/>
  <c r="BK110"/>
  <c r="BK106"/>
  <c r="BK102"/>
  <c r="J98"/>
  <c r="J94"/>
  <c r="J89"/>
  <c i="6" r="BK97"/>
  <c r="BK94"/>
  <c r="J90"/>
  <c r="J86"/>
  <c r="BK83"/>
  <c r="BK89"/>
  <c r="BK85"/>
  <c i="7" r="J85"/>
  <c r="BK90"/>
  <c r="BK85"/>
  <c i="2" r="J210"/>
  <c r="J208"/>
  <c r="J206"/>
  <c r="J203"/>
  <c r="J201"/>
  <c r="BK198"/>
  <c r="BK196"/>
  <c r="J194"/>
  <c r="J190"/>
  <c r="BK186"/>
  <c r="BK182"/>
  <c r="BK178"/>
  <c r="J173"/>
  <c r="BK169"/>
  <c r="BK165"/>
  <c r="J161"/>
  <c r="BK157"/>
  <c r="BK152"/>
  <c r="J150"/>
  <c r="BK144"/>
  <c r="BK133"/>
  <c r="J125"/>
  <c r="BK117"/>
  <c r="BK108"/>
  <c r="J100"/>
  <c r="BK93"/>
  <c r="BK190"/>
  <c r="J178"/>
  <c r="BK173"/>
  <c r="J165"/>
  <c r="J157"/>
  <c r="BK148"/>
  <c r="J139"/>
  <c r="J131"/>
  <c r="J123"/>
  <c r="BK115"/>
  <c r="BK104"/>
  <c r="J98"/>
  <c r="BK92"/>
  <c i="3" r="BK345"/>
  <c r="J341"/>
  <c r="J336"/>
  <c r="BK333"/>
  <c r="BK329"/>
  <c r="J327"/>
  <c r="BK317"/>
  <c r="BK314"/>
  <c r="J302"/>
  <c r="J298"/>
  <c r="J293"/>
  <c r="BK284"/>
  <c r="J276"/>
  <c r="BK268"/>
  <c r="BK258"/>
  <c r="J250"/>
  <c r="J242"/>
  <c r="J234"/>
  <c r="J225"/>
  <c r="BK218"/>
  <c r="BK211"/>
  <c r="J203"/>
  <c r="J195"/>
  <c r="BK189"/>
  <c r="J185"/>
  <c r="BK174"/>
  <c r="J171"/>
  <c r="J166"/>
  <c r="J160"/>
  <c r="J154"/>
  <c r="J146"/>
  <c r="J135"/>
  <c r="BK121"/>
  <c r="BK108"/>
  <c r="BK370"/>
  <c r="J366"/>
  <c r="BK352"/>
  <c r="BK343"/>
  <c r="J335"/>
  <c r="J325"/>
  <c r="J317"/>
  <c r="J310"/>
  <c r="BK302"/>
  <c r="BK295"/>
  <c r="BK288"/>
  <c r="J280"/>
  <c r="BK272"/>
  <c r="BK264"/>
  <c r="J258"/>
  <c r="BK250"/>
  <c r="BK242"/>
  <c r="BK234"/>
  <c r="BK225"/>
  <c r="J218"/>
  <c r="J211"/>
  <c r="BK207"/>
  <c r="BK199"/>
  <c r="J190"/>
  <c r="BK186"/>
  <c r="BK176"/>
  <c r="BK170"/>
  <c r="J165"/>
  <c r="BK162"/>
  <c r="BK159"/>
  <c r="J150"/>
  <c r="J142"/>
  <c r="BK129"/>
  <c r="J116"/>
  <c i="4" r="BK1130"/>
  <c r="BK1126"/>
  <c r="BK1121"/>
  <c r="BK1094"/>
  <c r="BK1092"/>
  <c r="J1077"/>
  <c r="J1061"/>
  <c r="J1035"/>
  <c r="BK1020"/>
  <c r="J1005"/>
  <c r="J999"/>
  <c r="J981"/>
  <c r="J963"/>
  <c r="J952"/>
  <c r="J945"/>
  <c r="J934"/>
  <c r="BK928"/>
  <c r="J920"/>
  <c r="J914"/>
  <c r="J906"/>
  <c r="BK898"/>
  <c r="J886"/>
  <c r="J876"/>
  <c r="J867"/>
  <c r="BK856"/>
  <c r="J846"/>
  <c r="J835"/>
  <c r="BK830"/>
  <c r="BK817"/>
  <c r="J803"/>
  <c r="BK784"/>
  <c r="BK779"/>
  <c r="J768"/>
  <c r="BK758"/>
  <c r="J750"/>
  <c r="BK728"/>
  <c r="BK702"/>
  <c r="J688"/>
  <c r="J683"/>
  <c r="J664"/>
  <c r="J646"/>
  <c r="J629"/>
  <c r="BK617"/>
  <c r="J595"/>
  <c r="J587"/>
  <c r="BK576"/>
  <c r="J568"/>
  <c r="J553"/>
  <c r="J548"/>
  <c r="J538"/>
  <c r="J524"/>
  <c r="J515"/>
  <c r="J504"/>
  <c r="BK481"/>
  <c r="BK459"/>
  <c r="BK450"/>
  <c r="J435"/>
  <c r="BK414"/>
  <c r="J331"/>
  <c r="BK271"/>
  <c r="J257"/>
  <c r="J207"/>
  <c r="BK196"/>
  <c r="J176"/>
  <c r="J169"/>
  <c r="BK163"/>
  <c r="J156"/>
  <c r="J136"/>
  <c r="J131"/>
  <c r="J119"/>
  <c r="BK1077"/>
  <c r="BK1061"/>
  <c r="J1056"/>
  <c r="BK1038"/>
  <c r="BK1035"/>
  <c r="J1020"/>
  <c r="BK999"/>
  <c r="BK981"/>
  <c r="BK957"/>
  <c r="BK948"/>
  <c r="BK940"/>
  <c r="J931"/>
  <c r="J924"/>
  <c r="BK917"/>
  <c r="J911"/>
  <c r="J900"/>
  <c r="BK883"/>
  <c r="BK874"/>
  <c r="BK870"/>
  <c r="J859"/>
  <c r="J849"/>
  <c r="BK838"/>
  <c r="BK827"/>
  <c r="BK813"/>
  <c r="BK797"/>
  <c r="J787"/>
  <c r="BK777"/>
  <c r="BK771"/>
  <c r="J759"/>
  <c r="J753"/>
  <c r="J737"/>
  <c r="J714"/>
  <c r="BK691"/>
  <c r="J681"/>
  <c r="J652"/>
  <c r="J643"/>
  <c r="BK626"/>
  <c r="J607"/>
  <c r="BK600"/>
  <c r="BK584"/>
  <c r="BK573"/>
  <c r="BK567"/>
  <c r="J551"/>
  <c r="J540"/>
  <c r="BK527"/>
  <c r="BK518"/>
  <c r="J495"/>
  <c r="BK478"/>
  <c r="J450"/>
  <c r="J438"/>
  <c r="BK426"/>
  <c r="BK389"/>
  <c r="BK310"/>
  <c r="BK274"/>
  <c r="J239"/>
  <c r="J215"/>
  <c r="BK205"/>
  <c r="BK182"/>
  <c r="J173"/>
  <c r="BK166"/>
  <c r="BK159"/>
  <c r="J146"/>
  <c r="J133"/>
  <c r="J108"/>
  <c i="5" r="BK156"/>
  <c r="BK149"/>
  <c r="J144"/>
  <c r="BK139"/>
  <c r="J137"/>
  <c r="J133"/>
  <c r="J127"/>
  <c r="J123"/>
  <c r="BK119"/>
  <c r="BK115"/>
  <c r="BK111"/>
  <c r="BK109"/>
  <c r="J103"/>
  <c r="BK99"/>
  <c r="BK97"/>
  <c r="J95"/>
  <c r="J93"/>
  <c r="J92"/>
  <c r="BK90"/>
  <c r="BK88"/>
  <c r="BK157"/>
  <c r="BK152"/>
  <c r="J148"/>
  <c r="J143"/>
  <c r="J140"/>
  <c r="BK134"/>
  <c r="BK130"/>
  <c r="J126"/>
  <c r="J121"/>
  <c r="J117"/>
  <c r="J115"/>
  <c r="J111"/>
  <c r="J105"/>
  <c r="J99"/>
  <c r="BK95"/>
  <c r="J91"/>
  <c r="J86"/>
  <c i="6" r="J97"/>
  <c r="J95"/>
  <c r="J89"/>
  <c r="J85"/>
  <c r="J83"/>
  <c r="J91"/>
  <c r="BK86"/>
  <c i="7" r="J92"/>
  <c r="BK88"/>
  <c i="2" l="1" r="BK89"/>
  <c r="J89"/>
  <c r="J61"/>
  <c r="R89"/>
  <c r="BK97"/>
  <c r="J97"/>
  <c r="J62"/>
  <c r="R97"/>
  <c r="BK112"/>
  <c r="J112"/>
  <c r="J63"/>
  <c r="R112"/>
  <c r="BK143"/>
  <c r="J143"/>
  <c r="J64"/>
  <c r="T143"/>
  <c r="P175"/>
  <c r="R175"/>
  <c r="BK200"/>
  <c r="J200"/>
  <c r="J66"/>
  <c r="R200"/>
  <c r="BK205"/>
  <c r="J205"/>
  <c r="J67"/>
  <c r="R205"/>
  <c i="3" r="BK98"/>
  <c r="J98"/>
  <c r="J61"/>
  <c r="R98"/>
  <c r="BK134"/>
  <c r="J134"/>
  <c r="J62"/>
  <c r="R134"/>
  <c r="BK141"/>
  <c r="J141"/>
  <c r="J63"/>
  <c r="R141"/>
  <c r="P182"/>
  <c r="BK192"/>
  <c r="J192"/>
  <c r="J67"/>
  <c r="R192"/>
  <c r="BK231"/>
  <c r="J231"/>
  <c r="J68"/>
  <c r="R231"/>
  <c r="BK292"/>
  <c r="J292"/>
  <c r="J69"/>
  <c r="T292"/>
  <c r="P340"/>
  <c r="T340"/>
  <c r="P347"/>
  <c r="T347"/>
  <c r="P354"/>
  <c r="R354"/>
  <c r="BK359"/>
  <c r="J359"/>
  <c r="J73"/>
  <c r="T359"/>
  <c r="P365"/>
  <c r="P364"/>
  <c r="T365"/>
  <c r="T364"/>
  <c i="4" r="P107"/>
  <c r="T107"/>
  <c r="P145"/>
  <c r="T145"/>
  <c r="P220"/>
  <c r="T220"/>
  <c r="P256"/>
  <c r="BK273"/>
  <c r="J273"/>
  <c r="J66"/>
  <c r="T273"/>
  <c r="P532"/>
  <c r="R532"/>
  <c r="BK678"/>
  <c r="J678"/>
  <c r="J68"/>
  <c r="T678"/>
  <c r="P697"/>
  <c r="R697"/>
  <c r="BK716"/>
  <c r="J716"/>
  <c r="J72"/>
  <c r="R716"/>
  <c r="BK727"/>
  <c r="J727"/>
  <c r="J73"/>
  <c r="R727"/>
  <c r="BK752"/>
  <c r="J752"/>
  <c r="J74"/>
  <c r="R752"/>
  <c r="BK762"/>
  <c r="J762"/>
  <c r="J75"/>
  <c r="T762"/>
  <c r="P808"/>
  <c r="T808"/>
  <c r="P842"/>
  <c r="R842"/>
  <c r="BK885"/>
  <c r="J885"/>
  <c r="J78"/>
  <c r="T885"/>
  <c r="P936"/>
  <c r="T936"/>
  <c r="P954"/>
  <c r="T954"/>
  <c r="P996"/>
  <c r="T996"/>
  <c r="P1004"/>
  <c r="T1004"/>
  <c r="P1060"/>
  <c r="R1060"/>
  <c r="BK1096"/>
  <c r="J1096"/>
  <c r="J84"/>
  <c r="T1096"/>
  <c r="P1125"/>
  <c r="R1125"/>
  <c i="5" r="BK85"/>
  <c r="J85"/>
  <c r="J60"/>
  <c r="R85"/>
  <c r="BK100"/>
  <c r="J100"/>
  <c r="J61"/>
  <c r="R100"/>
  <c r="BK141"/>
  <c r="J141"/>
  <c r="J62"/>
  <c r="R141"/>
  <c r="BK146"/>
  <c r="J146"/>
  <c r="J63"/>
  <c r="R146"/>
  <c r="BK154"/>
  <c r="J154"/>
  <c r="J64"/>
  <c r="T154"/>
  <c i="6" r="P82"/>
  <c r="T82"/>
  <c r="P93"/>
  <c r="T93"/>
  <c i="7" r="BK87"/>
  <c r="J87"/>
  <c r="J62"/>
  <c r="P87"/>
  <c r="P83"/>
  <c r="P82"/>
  <c i="1" r="AU60"/>
  <c i="7" r="R87"/>
  <c r="R83"/>
  <c r="R82"/>
  <c i="2" r="P89"/>
  <c r="T89"/>
  <c r="P97"/>
  <c r="T97"/>
  <c r="P112"/>
  <c r="T112"/>
  <c r="P143"/>
  <c r="R143"/>
  <c r="BK175"/>
  <c r="J175"/>
  <c r="J65"/>
  <c r="T175"/>
  <c r="P200"/>
  <c r="T200"/>
  <c r="P205"/>
  <c r="T205"/>
  <c i="3" r="P98"/>
  <c r="T98"/>
  <c r="P134"/>
  <c r="T134"/>
  <c r="P141"/>
  <c r="T141"/>
  <c r="BK182"/>
  <c r="J182"/>
  <c r="J66"/>
  <c r="R182"/>
  <c r="T182"/>
  <c r="P192"/>
  <c r="T192"/>
  <c r="P231"/>
  <c r="T231"/>
  <c r="P292"/>
  <c r="R292"/>
  <c r="BK340"/>
  <c r="J340"/>
  <c r="J70"/>
  <c r="R340"/>
  <c r="BK347"/>
  <c r="J347"/>
  <c r="J71"/>
  <c r="R347"/>
  <c r="BK354"/>
  <c r="J354"/>
  <c r="J72"/>
  <c r="T354"/>
  <c r="P359"/>
  <c r="R359"/>
  <c r="BK365"/>
  <c r="J365"/>
  <c r="J75"/>
  <c r="R365"/>
  <c r="R364"/>
  <c i="4" r="BK107"/>
  <c r="J107"/>
  <c r="J61"/>
  <c r="R107"/>
  <c r="BK145"/>
  <c r="J145"/>
  <c r="J63"/>
  <c r="R145"/>
  <c r="BK220"/>
  <c r="J220"/>
  <c r="J64"/>
  <c r="R220"/>
  <c r="BK256"/>
  <c r="J256"/>
  <c r="J65"/>
  <c r="R256"/>
  <c r="T256"/>
  <c r="P273"/>
  <c r="R273"/>
  <c r="BK532"/>
  <c r="J532"/>
  <c r="J67"/>
  <c r="T532"/>
  <c r="P678"/>
  <c r="R678"/>
  <c r="BK697"/>
  <c r="J697"/>
  <c r="J71"/>
  <c r="T697"/>
  <c r="P716"/>
  <c r="T716"/>
  <c r="P727"/>
  <c r="T727"/>
  <c r="P752"/>
  <c r="T752"/>
  <c r="P762"/>
  <c r="R762"/>
  <c r="BK808"/>
  <c r="J808"/>
  <c r="J76"/>
  <c r="R808"/>
  <c r="BK842"/>
  <c r="J842"/>
  <c r="J77"/>
  <c r="T842"/>
  <c r="P885"/>
  <c r="R885"/>
  <c r="BK936"/>
  <c r="J936"/>
  <c r="J79"/>
  <c r="R936"/>
  <c r="BK954"/>
  <c r="J954"/>
  <c r="J80"/>
  <c r="R954"/>
  <c r="BK996"/>
  <c r="J996"/>
  <c r="J81"/>
  <c r="R996"/>
  <c r="BK1004"/>
  <c r="J1004"/>
  <c r="J82"/>
  <c r="R1004"/>
  <c r="BK1060"/>
  <c r="J1060"/>
  <c r="J83"/>
  <c r="T1060"/>
  <c r="P1096"/>
  <c r="R1096"/>
  <c r="BK1125"/>
  <c r="J1125"/>
  <c r="J85"/>
  <c r="T1125"/>
  <c i="5" r="P85"/>
  <c r="T85"/>
  <c r="P100"/>
  <c r="T100"/>
  <c r="P141"/>
  <c r="T141"/>
  <c r="P146"/>
  <c r="T146"/>
  <c r="P154"/>
  <c r="R154"/>
  <c i="6" r="BK82"/>
  <c r="J82"/>
  <c r="J60"/>
  <c r="R82"/>
  <c r="BK93"/>
  <c r="J93"/>
  <c r="J61"/>
  <c r="R93"/>
  <c i="7" r="T87"/>
  <c r="T83"/>
  <c r="T82"/>
  <c i="3" r="BK178"/>
  <c r="J178"/>
  <c r="J64"/>
  <c r="BK369"/>
  <c r="J369"/>
  <c r="J76"/>
  <c i="4" r="BK141"/>
  <c r="J141"/>
  <c r="J62"/>
  <c r="BK693"/>
  <c r="J693"/>
  <c r="J69"/>
  <c i="7" r="BK84"/>
  <c r="J84"/>
  <c r="J61"/>
  <c r="J52"/>
  <c r="F79"/>
  <c r="BE85"/>
  <c r="BE88"/>
  <c r="BE90"/>
  <c r="E48"/>
  <c r="BE92"/>
  <c i="6" r="E48"/>
  <c r="J75"/>
  <c r="BE85"/>
  <c r="BE88"/>
  <c r="BE90"/>
  <c r="BE91"/>
  <c r="BE92"/>
  <c r="F55"/>
  <c r="BE83"/>
  <c r="BE84"/>
  <c r="BE86"/>
  <c r="BE87"/>
  <c r="BE89"/>
  <c r="BE94"/>
  <c r="BE95"/>
  <c r="BE96"/>
  <c r="BE97"/>
  <c i="5" r="F81"/>
  <c r="BE86"/>
  <c r="BE87"/>
  <c r="BE88"/>
  <c r="BE89"/>
  <c r="BE91"/>
  <c r="BE94"/>
  <c r="BE99"/>
  <c r="BE101"/>
  <c r="BE102"/>
  <c r="BE103"/>
  <c r="BE105"/>
  <c r="BE106"/>
  <c r="BE109"/>
  <c r="BE111"/>
  <c r="BE112"/>
  <c r="BE115"/>
  <c r="BE117"/>
  <c r="BE122"/>
  <c r="BE123"/>
  <c r="BE126"/>
  <c r="BE129"/>
  <c r="BE130"/>
  <c r="BE132"/>
  <c r="BE133"/>
  <c r="BE136"/>
  <c r="BE137"/>
  <c r="BE140"/>
  <c r="BE144"/>
  <c r="BE145"/>
  <c r="BE149"/>
  <c r="BE150"/>
  <c r="BE151"/>
  <c r="BE152"/>
  <c r="BE156"/>
  <c r="BE157"/>
  <c r="E48"/>
  <c r="J52"/>
  <c r="BE90"/>
  <c r="BE92"/>
  <c r="BE93"/>
  <c r="BE95"/>
  <c r="BE96"/>
  <c r="BE97"/>
  <c r="BE98"/>
  <c r="BE104"/>
  <c r="BE107"/>
  <c r="BE108"/>
  <c r="BE110"/>
  <c r="BE113"/>
  <c r="BE114"/>
  <c r="BE116"/>
  <c r="BE118"/>
  <c r="BE119"/>
  <c r="BE120"/>
  <c r="BE121"/>
  <c r="BE124"/>
  <c r="BE125"/>
  <c r="BE127"/>
  <c r="BE128"/>
  <c r="BE131"/>
  <c r="BE134"/>
  <c r="BE135"/>
  <c r="BE138"/>
  <c r="BE139"/>
  <c r="BE142"/>
  <c r="BE143"/>
  <c r="BE147"/>
  <c r="BE148"/>
  <c r="BE153"/>
  <c r="BE155"/>
  <c i="4" r="E48"/>
  <c r="J52"/>
  <c r="F102"/>
  <c r="BE111"/>
  <c r="BE114"/>
  <c r="BE119"/>
  <c r="BE125"/>
  <c r="BE131"/>
  <c r="BE133"/>
  <c r="BE139"/>
  <c r="BE142"/>
  <c r="BE146"/>
  <c r="BE156"/>
  <c r="BE159"/>
  <c r="BE162"/>
  <c r="BE163"/>
  <c r="BE171"/>
  <c r="BE176"/>
  <c r="BE179"/>
  <c r="BE182"/>
  <c r="BE196"/>
  <c r="BE202"/>
  <c r="BE205"/>
  <c r="BE212"/>
  <c r="BE237"/>
  <c r="BE257"/>
  <c r="BE265"/>
  <c r="BE268"/>
  <c r="BE274"/>
  <c r="BE277"/>
  <c r="BE331"/>
  <c r="BE389"/>
  <c r="BE414"/>
  <c r="BE420"/>
  <c r="BE423"/>
  <c r="BE428"/>
  <c r="BE433"/>
  <c r="BE447"/>
  <c r="BE450"/>
  <c r="BE452"/>
  <c r="BE456"/>
  <c r="BE459"/>
  <c r="BE468"/>
  <c r="BE481"/>
  <c r="BE490"/>
  <c r="BE508"/>
  <c r="BE515"/>
  <c r="BE521"/>
  <c r="BE523"/>
  <c r="BE524"/>
  <c r="BE525"/>
  <c r="BE526"/>
  <c r="BE527"/>
  <c r="BE533"/>
  <c r="BE545"/>
  <c r="BE548"/>
  <c r="BE551"/>
  <c r="BE560"/>
  <c r="BE563"/>
  <c r="BE567"/>
  <c r="BE568"/>
  <c r="BE573"/>
  <c r="BE576"/>
  <c r="BE578"/>
  <c r="BE584"/>
  <c r="BE587"/>
  <c r="BE592"/>
  <c r="BE614"/>
  <c r="BE620"/>
  <c r="BE626"/>
  <c r="BE629"/>
  <c r="BE643"/>
  <c r="BE646"/>
  <c r="BE652"/>
  <c r="BE655"/>
  <c r="BE674"/>
  <c r="BE681"/>
  <c r="BE694"/>
  <c r="BE714"/>
  <c r="BE717"/>
  <c r="BE720"/>
  <c r="BE725"/>
  <c r="BE737"/>
  <c r="BE739"/>
  <c r="BE748"/>
  <c r="BE753"/>
  <c r="BE768"/>
  <c r="BE777"/>
  <c r="BE789"/>
  <c r="BE795"/>
  <c r="BE803"/>
  <c r="BE809"/>
  <c r="BE813"/>
  <c r="BE822"/>
  <c r="BE825"/>
  <c r="BE827"/>
  <c r="BE832"/>
  <c r="BE835"/>
  <c r="BE838"/>
  <c r="BE843"/>
  <c r="BE846"/>
  <c r="BE852"/>
  <c r="BE856"/>
  <c r="BE859"/>
  <c r="BE865"/>
  <c r="BE867"/>
  <c r="BE872"/>
  <c r="BE874"/>
  <c r="BE876"/>
  <c r="BE880"/>
  <c r="BE883"/>
  <c r="BE886"/>
  <c r="BE894"/>
  <c r="BE896"/>
  <c r="BE898"/>
  <c r="BE902"/>
  <c r="BE904"/>
  <c r="BE908"/>
  <c r="BE911"/>
  <c r="BE913"/>
  <c r="BE914"/>
  <c r="BE915"/>
  <c r="BE917"/>
  <c r="BE918"/>
  <c r="BE920"/>
  <c r="BE924"/>
  <c r="BE928"/>
  <c r="BE940"/>
  <c r="BE942"/>
  <c r="BE945"/>
  <c r="BE948"/>
  <c r="BE949"/>
  <c r="BE952"/>
  <c r="BE955"/>
  <c r="BE957"/>
  <c r="BE959"/>
  <c r="BE975"/>
  <c r="BE978"/>
  <c r="BE981"/>
  <c r="BE992"/>
  <c r="BE994"/>
  <c r="BE997"/>
  <c r="BE999"/>
  <c r="BE1002"/>
  <c r="BE1018"/>
  <c r="BE1020"/>
  <c r="BE1033"/>
  <c r="BE1056"/>
  <c r="BE1058"/>
  <c r="BE1061"/>
  <c r="BE1064"/>
  <c r="BE1077"/>
  <c r="BE1082"/>
  <c r="BE108"/>
  <c r="BE122"/>
  <c r="BE128"/>
  <c r="BE136"/>
  <c r="BE153"/>
  <c r="BE161"/>
  <c r="BE166"/>
  <c r="BE167"/>
  <c r="BE168"/>
  <c r="BE169"/>
  <c r="BE172"/>
  <c r="BE173"/>
  <c r="BE190"/>
  <c r="BE199"/>
  <c r="BE207"/>
  <c r="BE210"/>
  <c r="BE215"/>
  <c r="BE217"/>
  <c r="BE221"/>
  <c r="BE231"/>
  <c r="BE239"/>
  <c r="BE260"/>
  <c r="BE271"/>
  <c r="BE310"/>
  <c r="BE354"/>
  <c r="BE356"/>
  <c r="BE426"/>
  <c r="BE435"/>
  <c r="BE438"/>
  <c r="BE440"/>
  <c r="BE454"/>
  <c r="BE465"/>
  <c r="BE478"/>
  <c r="BE493"/>
  <c r="BE495"/>
  <c r="BE504"/>
  <c r="BE518"/>
  <c r="BE530"/>
  <c r="BE538"/>
  <c r="BE540"/>
  <c r="BE542"/>
  <c r="BE553"/>
  <c r="BE569"/>
  <c r="BE571"/>
  <c r="BE581"/>
  <c r="BE595"/>
  <c r="BE600"/>
  <c r="BE603"/>
  <c r="BE607"/>
  <c r="BE610"/>
  <c r="BE617"/>
  <c r="BE623"/>
  <c r="BE634"/>
  <c r="BE641"/>
  <c r="BE649"/>
  <c r="BE664"/>
  <c r="BE679"/>
  <c r="BE683"/>
  <c r="BE685"/>
  <c r="BE688"/>
  <c r="BE691"/>
  <c r="BE698"/>
  <c r="BE702"/>
  <c r="BE723"/>
  <c r="BE728"/>
  <c r="BE750"/>
  <c r="BE755"/>
  <c r="BE756"/>
  <c r="BE758"/>
  <c r="BE759"/>
  <c r="BE760"/>
  <c r="BE763"/>
  <c r="BE771"/>
  <c r="BE774"/>
  <c r="BE779"/>
  <c r="BE782"/>
  <c r="BE784"/>
  <c r="BE787"/>
  <c r="BE792"/>
  <c r="BE797"/>
  <c r="BE806"/>
  <c r="BE817"/>
  <c r="BE830"/>
  <c r="BE840"/>
  <c r="BE849"/>
  <c r="BE854"/>
  <c r="BE862"/>
  <c r="BE870"/>
  <c r="BE878"/>
  <c r="BE889"/>
  <c r="BE900"/>
  <c r="BE906"/>
  <c r="BE922"/>
  <c r="BE926"/>
  <c r="BE930"/>
  <c r="BE931"/>
  <c r="BE933"/>
  <c r="BE934"/>
  <c r="BE937"/>
  <c r="BE946"/>
  <c r="BE963"/>
  <c r="BE1005"/>
  <c r="BE1035"/>
  <c r="BE1038"/>
  <c r="BE1051"/>
  <c r="BE1067"/>
  <c r="BE1074"/>
  <c r="BE1090"/>
  <c r="BE1092"/>
  <c r="BE1094"/>
  <c r="BE1097"/>
  <c r="BE1121"/>
  <c r="BE1123"/>
  <c r="BE1126"/>
  <c r="BE1129"/>
  <c r="BE1130"/>
  <c i="3" r="E48"/>
  <c r="J52"/>
  <c r="F55"/>
  <c r="BE102"/>
  <c r="BE108"/>
  <c r="BE116"/>
  <c r="BE124"/>
  <c r="BE135"/>
  <c r="BE138"/>
  <c r="BE144"/>
  <c r="BE146"/>
  <c r="BE150"/>
  <c r="BE152"/>
  <c r="BE158"/>
  <c r="BE159"/>
  <c r="BE160"/>
  <c r="BE162"/>
  <c r="BE163"/>
  <c r="BE165"/>
  <c r="BE166"/>
  <c r="BE169"/>
  <c r="BE170"/>
  <c r="BE174"/>
  <c r="BE185"/>
  <c r="BE189"/>
  <c r="BE193"/>
  <c r="BE197"/>
  <c r="BE199"/>
  <c r="BE201"/>
  <c r="BE203"/>
  <c r="BE205"/>
  <c r="BE207"/>
  <c r="BE209"/>
  <c r="BE211"/>
  <c r="BE215"/>
  <c r="BE218"/>
  <c r="BE219"/>
  <c r="BE221"/>
  <c r="BE225"/>
  <c r="BE229"/>
  <c r="BE232"/>
  <c r="BE234"/>
  <c r="BE236"/>
  <c r="BE240"/>
  <c r="BE242"/>
  <c r="BE248"/>
  <c r="BE250"/>
  <c r="BE258"/>
  <c r="BE262"/>
  <c r="BE264"/>
  <c r="BE268"/>
  <c r="BE270"/>
  <c r="BE274"/>
  <c r="BE276"/>
  <c r="BE286"/>
  <c r="BE288"/>
  <c r="BE290"/>
  <c r="BE294"/>
  <c r="BE297"/>
  <c r="BE300"/>
  <c r="BE304"/>
  <c r="BE306"/>
  <c r="BE310"/>
  <c r="BE317"/>
  <c r="BE321"/>
  <c r="BE325"/>
  <c r="BE327"/>
  <c r="BE336"/>
  <c r="BE338"/>
  <c r="BE341"/>
  <c r="BE348"/>
  <c r="BE350"/>
  <c r="BE352"/>
  <c r="BE360"/>
  <c r="BE362"/>
  <c r="BE363"/>
  <c r="BE366"/>
  <c r="BE368"/>
  <c r="BE370"/>
  <c r="BE99"/>
  <c r="BE105"/>
  <c r="BE111"/>
  <c r="BE119"/>
  <c r="BE121"/>
  <c r="BE129"/>
  <c r="BE131"/>
  <c r="BE142"/>
  <c r="BE148"/>
  <c r="BE154"/>
  <c r="BE156"/>
  <c r="BE167"/>
  <c r="BE171"/>
  <c r="BE173"/>
  <c r="BE176"/>
  <c r="BE179"/>
  <c r="BE183"/>
  <c r="BE186"/>
  <c r="BE187"/>
  <c r="BE188"/>
  <c r="BE190"/>
  <c r="BE195"/>
  <c r="BE213"/>
  <c r="BE216"/>
  <c r="BE223"/>
  <c r="BE227"/>
  <c r="BE238"/>
  <c r="BE244"/>
  <c r="BE246"/>
  <c r="BE252"/>
  <c r="BE254"/>
  <c r="BE256"/>
  <c r="BE260"/>
  <c r="BE266"/>
  <c r="BE272"/>
  <c r="BE278"/>
  <c r="BE280"/>
  <c r="BE282"/>
  <c r="BE284"/>
  <c r="BE293"/>
  <c r="BE295"/>
  <c r="BE298"/>
  <c r="BE302"/>
  <c r="BE308"/>
  <c r="BE312"/>
  <c r="BE314"/>
  <c r="BE315"/>
  <c r="BE319"/>
  <c r="BE323"/>
  <c r="BE329"/>
  <c r="BE331"/>
  <c r="BE333"/>
  <c r="BE335"/>
  <c r="BE343"/>
  <c r="BE345"/>
  <c r="BE355"/>
  <c r="BE357"/>
  <c i="2" r="E48"/>
  <c r="J52"/>
  <c r="F55"/>
  <c r="BE94"/>
  <c r="BE98"/>
  <c r="BE104"/>
  <c r="BE119"/>
  <c r="BE127"/>
  <c r="BE133"/>
  <c r="BE141"/>
  <c r="BE146"/>
  <c r="BE154"/>
  <c r="BE157"/>
  <c r="BE159"/>
  <c r="BE161"/>
  <c r="BE165"/>
  <c r="BE167"/>
  <c r="BE171"/>
  <c r="BE178"/>
  <c r="BE182"/>
  <c r="BE186"/>
  <c r="BE190"/>
  <c r="BE192"/>
  <c r="BE90"/>
  <c r="BE92"/>
  <c r="BE93"/>
  <c r="BE95"/>
  <c r="BE100"/>
  <c r="BE102"/>
  <c r="BE106"/>
  <c r="BE108"/>
  <c r="BE110"/>
  <c r="BE113"/>
  <c r="BE115"/>
  <c r="BE117"/>
  <c r="BE121"/>
  <c r="BE123"/>
  <c r="BE125"/>
  <c r="BE129"/>
  <c r="BE131"/>
  <c r="BE135"/>
  <c r="BE137"/>
  <c r="BE139"/>
  <c r="BE144"/>
  <c r="BE148"/>
  <c r="BE150"/>
  <c r="BE152"/>
  <c r="BE156"/>
  <c r="BE163"/>
  <c r="BE169"/>
  <c r="BE173"/>
  <c r="BE176"/>
  <c r="BE180"/>
  <c r="BE184"/>
  <c r="BE188"/>
  <c r="BE194"/>
  <c r="BE196"/>
  <c r="BE198"/>
  <c r="BE201"/>
  <c r="BE203"/>
  <c r="BE206"/>
  <c r="BE208"/>
  <c r="BE210"/>
  <c r="J34"/>
  <c i="1" r="AW55"/>
  <c i="3" r="F35"/>
  <c i="1" r="BB56"/>
  <c i="4" r="J34"/>
  <c i="1" r="AW57"/>
  <c i="7" r="F35"/>
  <c i="1" r="BB60"/>
  <c i="7" r="J34"/>
  <c i="1" r="AW60"/>
  <c i="2" r="F34"/>
  <c i="1" r="BA55"/>
  <c i="2" r="F36"/>
  <c i="1" r="BC55"/>
  <c i="3" r="J34"/>
  <c i="1" r="AW56"/>
  <c i="3" r="F37"/>
  <c i="1" r="BD56"/>
  <c i="4" r="F34"/>
  <c i="1" r="BA57"/>
  <c i="4" r="F37"/>
  <c i="1" r="BD57"/>
  <c i="6" r="F35"/>
  <c i="1" r="BB59"/>
  <c i="7" r="F34"/>
  <c i="1" r="BA60"/>
  <c i="7" r="F36"/>
  <c i="1" r="BC60"/>
  <c i="2" r="F35"/>
  <c i="1" r="BB55"/>
  <c i="2" r="F37"/>
  <c i="1" r="BD55"/>
  <c i="3" r="F34"/>
  <c i="1" r="BA56"/>
  <c i="3" r="F36"/>
  <c i="1" r="BC56"/>
  <c i="4" r="F35"/>
  <c i="1" r="BB57"/>
  <c i="4" r="F36"/>
  <c i="1" r="BC57"/>
  <c i="5" r="J34"/>
  <c i="1" r="AW58"/>
  <c i="5" r="F35"/>
  <c i="1" r="BB58"/>
  <c i="5" r="F37"/>
  <c i="1" r="BD58"/>
  <c i="5" r="F34"/>
  <c i="1" r="BA58"/>
  <c i="5" r="F36"/>
  <c i="1" r="BC58"/>
  <c i="6" r="F37"/>
  <c i="1" r="BD59"/>
  <c i="6" r="F34"/>
  <c i="1" r="BA59"/>
  <c i="6" r="J34"/>
  <c i="1" r="AW59"/>
  <c i="6" r="F36"/>
  <c i="1" r="BC59"/>
  <c i="7" r="F37"/>
  <c i="1" r="BD60"/>
  <c i="5" l="1" r="P84"/>
  <c i="1" r="AU58"/>
  <c i="4" r="T696"/>
  <c i="3" r="R181"/>
  <c r="P97"/>
  <c i="2" r="P88"/>
  <c r="P87"/>
  <c i="1" r="AU55"/>
  <c i="6" r="T81"/>
  <c i="5" r="R84"/>
  <c i="4" r="R696"/>
  <c i="6" r="R81"/>
  <c i="5" r="T84"/>
  <c i="4" r="R106"/>
  <c r="R105"/>
  <c i="3" r="T181"/>
  <c r="T97"/>
  <c r="T96"/>
  <c i="2" r="T88"/>
  <c r="T87"/>
  <c i="6" r="P81"/>
  <c i="1" r="AU59"/>
  <c i="4" r="P696"/>
  <c r="T106"/>
  <c r="T105"/>
  <c r="P106"/>
  <c r="P105"/>
  <c i="1" r="AU57"/>
  <c i="3" r="P181"/>
  <c r="R97"/>
  <c r="R96"/>
  <c i="2" r="R88"/>
  <c r="R87"/>
  <c i="3" r="BK97"/>
  <c r="J97"/>
  <c r="J60"/>
  <c r="BK181"/>
  <c r="J181"/>
  <c r="J65"/>
  <c r="BK364"/>
  <c r="J364"/>
  <c r="J74"/>
  <c i="4" r="BK106"/>
  <c r="J106"/>
  <c r="J60"/>
  <c r="BK696"/>
  <c r="J696"/>
  <c r="J70"/>
  <c i="2" r="BK88"/>
  <c r="J88"/>
  <c r="J60"/>
  <c i="5" r="BK84"/>
  <c r="J84"/>
  <c r="J59"/>
  <c i="6" r="BK81"/>
  <c r="J81"/>
  <c r="J59"/>
  <c i="7" r="BK83"/>
  <c r="BK82"/>
  <c r="J82"/>
  <c r="J59"/>
  <c i="2" r="F33"/>
  <c i="1" r="AZ55"/>
  <c i="4" r="J33"/>
  <c i="1" r="AV57"/>
  <c r="AT57"/>
  <c i="6" r="J33"/>
  <c i="1" r="AV59"/>
  <c r="AT59"/>
  <c i="7" r="J33"/>
  <c i="1" r="AV60"/>
  <c r="AT60"/>
  <c r="BD54"/>
  <c r="W33"/>
  <c i="3" r="J33"/>
  <c i="1" r="AV56"/>
  <c r="AT56"/>
  <c i="5" r="F33"/>
  <c i="1" r="AZ58"/>
  <c i="6" r="F33"/>
  <c i="1" r="AZ59"/>
  <c i="7" r="F33"/>
  <c i="1" r="AZ60"/>
  <c r="BB54"/>
  <c r="W31"/>
  <c i="2" r="J33"/>
  <c i="1" r="AV55"/>
  <c r="AT55"/>
  <c i="3" r="F33"/>
  <c i="1" r="AZ56"/>
  <c i="4" r="F33"/>
  <c i="1" r="AZ57"/>
  <c i="5" r="J33"/>
  <c i="1" r="AV58"/>
  <c r="AT58"/>
  <c r="BC54"/>
  <c r="W32"/>
  <c r="BA54"/>
  <c r="W30"/>
  <c i="3" l="1" r="P96"/>
  <c i="1" r="AU56"/>
  <c i="2" r="BK87"/>
  <c r="J87"/>
  <c r="J59"/>
  <c i="4" r="BK105"/>
  <c r="J105"/>
  <c r="J59"/>
  <c i="7" r="J83"/>
  <c r="J60"/>
  <c i="3" r="BK96"/>
  <c r="J96"/>
  <c r="J59"/>
  <c i="1" r="AU54"/>
  <c i="6" r="J30"/>
  <c i="1" r="AG59"/>
  <c r="AW54"/>
  <c r="AK30"/>
  <c r="AY54"/>
  <c i="7" r="J30"/>
  <c i="1" r="AG60"/>
  <c i="5" r="J30"/>
  <c i="1" r="AG58"/>
  <c r="AX54"/>
  <c r="AZ54"/>
  <c r="W29"/>
  <c i="6" l="1" r="J39"/>
  <c i="7" r="J39"/>
  <c i="5" r="J39"/>
  <c i="1" r="AN58"/>
  <c r="AN59"/>
  <c r="AN60"/>
  <c i="4" r="J30"/>
  <c i="1" r="AG57"/>
  <c i="2" r="J30"/>
  <c i="1" r="AG55"/>
  <c i="3" r="J30"/>
  <c i="1" r="AG56"/>
  <c r="AV54"/>
  <c r="AK29"/>
  <c i="3" l="1" r="J39"/>
  <c i="4" r="J39"/>
  <c i="2" r="J39"/>
  <c i="1" r="AN56"/>
  <c r="AN57"/>
  <c r="AN55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<sst xmlns="http://schemas.openxmlformats.org/spreadsheetml/2006/main">
  <si>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</si>
  <si>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</si>
  <si>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</si>
  <si>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</si>
  <si>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</si>
  <si>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{c5ac2812-526d-4bfa-ba57-22ce9285da55}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</si>
  <si>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</si>
  <si>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</si>
  <si>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</si>
  <si>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</si>
  <si>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</si>
  <si>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</si>
  <si>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</si>
  <si>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</si>
  <si>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21708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</si>
  <si>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</si>
  <si>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</si>
  <si>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objektu Brankovická 1044</t>
  </si>
  <si>
    <t>KSO:</t>
  </si>
  <si>
    <t/>
  </si>
  <si>
    <t>CC-CZ:</t>
  </si>
  <si>
    <t>Místo:</t>
  </si>
  <si>
    <t>Kolín V</t>
  </si>
  <si>
    <t>Datum:</t>
  </si>
  <si>
    <t>17. 5. 2022</t>
  </si>
  <si>
    <t>Zadavatel:</t>
  </si>
  <si>
    <t>IČ:</t>
  </si>
  <si>
    <t>Město Kolín, Karlovo nám. 78, Kolín I</t>
  </si>
  <si>
    <t>DIČ:</t>
  </si>
  <si>
    <t>Uchazeč:</t>
  </si>
  <si>
    <t>Vyplň údaj</t>
  </si>
  <si>
    <t>Projektant:</t>
  </si>
  <si>
    <t>Kutnohorská stavební projekce-ing. Martin Hádek</t>
  </si>
  <si>
    <t>True</t>
  </si>
  <si>
    <t>Zpracovatel:</t>
  </si>
  <si>
    <t>ing. Martin Hádek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</si>
  <si>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</si>
  <si>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</si>
  <si>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</si>
  <si>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</si>
  <si>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</si>
  <si>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</si>
  <si>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</si>
  <si>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</si>
  <si>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</si>
  <si>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</si>
  <si>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</si>
  <si>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</si>
  <si>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</si>
  <si>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</si>
  <si>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</si>
  <si>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</si>
  <si>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</si>
  <si>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</si>
  <si>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</si>
  <si>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</si>
  <si>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</si>
  <si>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</si>
  <si>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</si>
  <si>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</si>
  <si>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</si>
  <si>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</si>
  <si>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</si>
  <si>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</si>
  <si>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</si>
  <si>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</si>
  <si>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</si>
  <si>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</si>
  <si>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</si>
  <si>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</si>
  <si>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</si>
  <si>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</si>
  <si>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</si>
  <si>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</si>
  <si>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</si>
  <si>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</si>
  <si>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</si>
  <si>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21708UT</t>
  </si>
  <si>
    <t>Vytápění</t>
  </si>
  <si>
    <t>STA</t>
  </si>
  <si>
    <t>1</t>
  </si>
  <si>
    <t>{60ce603c-e3d4-435f-bcd8-9c123df8ced3}</t>
  </si>
  <si>
    <t>2</t>
  </si>
  <si>
    <t>21708ZT</t>
  </si>
  <si>
    <t>Zdravotní technika</t>
  </si>
  <si>
    <t>{40e2a151-d062-4a72-af49-226aff7da887}</t>
  </si>
  <si>
    <t>21708ST</t>
  </si>
  <si>
    <t>Stavební práce</t>
  </si>
  <si>
    <t>{13ede6d6-c196-4c57-8eec-16aebd52896d}</t>
  </si>
  <si>
    <t>21708ESI</t>
  </si>
  <si>
    <t>elektrosilnoproud</t>
  </si>
  <si>
    <t>{87bf55d0-1ff5-4485-83fb-036272c328cc}</t>
  </si>
  <si>
    <t>21708EZL</t>
  </si>
  <si>
    <t>elektroslaboproud</t>
  </si>
  <si>
    <t>{35f850d8-e01f-4558-bfdb-07e0940a5ee1}</t>
  </si>
  <si>
    <t>21708VRN</t>
  </si>
  <si>
    <t>vedlejší rozpočtové náklady</t>
  </si>
  <si>
    <t>{1fa73fda-e6de-473d-92b6-760a6cfde718}</t>
  </si>
  <si>
    <t>KRYCÍ LIST SOUPISU PRACÍ</t>
  </si>
  <si>
    <t>Objekt:</t>
  </si>
  <si>
    <t>21708UT - Vytápění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</si>
  <si>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</si>
  <si>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</si>
  <si>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</si>
  <si>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</si>
  <si>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</si>
  <si>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</si>
  <si>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</si>
  <si>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</si>
  <si>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</si>
  <si>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</si>
  <si>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</si>
  <si>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</si>
  <si>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</si>
  <si>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</si>
  <si>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</si>
  <si>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</si>
  <si>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</si>
  <si>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</si>
  <si>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</si>
  <si>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</si>
  <si>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</si>
  <si>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</si>
  <si>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</si>
  <si>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</si>
  <si>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</si>
  <si>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</si>
  <si>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</si>
  <si>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</si>
  <si>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</si>
  <si>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</si>
  <si>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</si>
  <si>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713471211</t>
  </si>
  <si>
    <t>Montáž izolace tepelné potrubí, ohybů, přírub, armatur nebo tvarovek snímatelnými pouzdry s vrstvenou izolací s upevněním na suchý zip (izolační materiál ve specifikaci) potrubí</t>
  </si>
  <si>
    <t>m</t>
  </si>
  <si>
    <t>16</t>
  </si>
  <si>
    <t>-682588327</t>
  </si>
  <si>
    <t>Online PSC</t>
  </si>
  <si>
    <t>https://podminky.urs.cz/item/CS_URS_2022_01/713471211</t>
  </si>
  <si>
    <t>76</t>
  </si>
  <si>
    <t>M</t>
  </si>
  <si>
    <t>63154002</t>
  </si>
  <si>
    <t>pouzdro izolační potrubní z minerální vlny s Al fólií max. 250/100°C 15/20mm</t>
  </si>
  <si>
    <t>32</t>
  </si>
  <si>
    <t>1608671796</t>
  </si>
  <si>
    <t>63154004</t>
  </si>
  <si>
    <t>pouzdro izolační potrubní z minerální vlny s Al fólií max. 250/100°C 22/20mm</t>
  </si>
  <si>
    <t>-1788948598</t>
  </si>
  <si>
    <t>79</t>
  </si>
  <si>
    <t>63154572</t>
  </si>
  <si>
    <t>pouzdro izolační potrubní z minerální vlny s Al fólií max. 250/100°C 35/40mm</t>
  </si>
  <si>
    <t>-693492936</t>
  </si>
  <si>
    <t>5</t>
  </si>
  <si>
    <t>998713201</t>
  </si>
  <si>
    <t>Přesun hmot pro izolace tepelné stanovený procentní sazbou (%) z ceny vodorovná dopravní vzdálenost do 50 m v objektech výšky do 6 m</t>
  </si>
  <si>
    <t>%</t>
  </si>
  <si>
    <t>-1324666330</t>
  </si>
  <si>
    <t>https://podminky.urs.cz/item/CS_URS_2022_01/998713201</t>
  </si>
  <si>
    <t>732</t>
  </si>
  <si>
    <t>Ústřední vytápění - strojovny</t>
  </si>
  <si>
    <t>6</t>
  </si>
  <si>
    <t>732211124</t>
  </si>
  <si>
    <t>Nepřímotopné zásobníkové ohřívače TUV stacionární s jedním teplosměnným výměníkem PN 1,0 MPa/1,6 MPa, t = 95°C/110°C objem zásobníku / v.pl. m2 výměníku 750 l / 3,70 m2 vč. izolace</t>
  </si>
  <si>
    <t>soubor</t>
  </si>
  <si>
    <t>-677000386</t>
  </si>
  <si>
    <t>https://podminky.urs.cz/item/CS_URS_2022_01/732211124</t>
  </si>
  <si>
    <t>77</t>
  </si>
  <si>
    <t>732330104</t>
  </si>
  <si>
    <t>Nádoby expanzní tlakové pro solární, topné a chladicí soustavy s membránou bez pojistného ventilu se závitovým připojením PN 0,8 o objemu 25 l</t>
  </si>
  <si>
    <t>932849220</t>
  </si>
  <si>
    <t>https://podminky.urs.cz/item/CS_URS_2022_01/732330104</t>
  </si>
  <si>
    <t>78</t>
  </si>
  <si>
    <t>732421451</t>
  </si>
  <si>
    <t>Čerpadla teplovodní závitová mokroběžná oběhová pro teplovodní vytápění (elektronicky řízená) PN 10, do 110°C DN přípojky/dopravní výška H (m) - čerpací výkon Q (m3/h) DN 32 / do 6,0 m / 2,5 m3/h</t>
  </si>
  <si>
    <t>1827254670</t>
  </si>
  <si>
    <t>https://podminky.urs.cz/item/CS_URS_2022_01/732421451</t>
  </si>
  <si>
    <t>9</t>
  </si>
  <si>
    <t>732522120</t>
  </si>
  <si>
    <t>Tepelná čerpadla vzduch/voda venkovní jednotka topný výkon/příkon 17,0/5,20 kW - vč. vyhřívané vany na kondenzát, upevňovací konzole na zem, dotopovým a záložním zdrojem (elektrokotel 9 kW), připojovacího potrubí s izolací, armatury mezi vnější a vnitřní jednotkou TČ</t>
  </si>
  <si>
    <t>486454196</t>
  </si>
  <si>
    <t>https://podminky.urs.cz/item/CS_URS_2022_01/732522120</t>
  </si>
  <si>
    <t>10</t>
  </si>
  <si>
    <t>732522133</t>
  </si>
  <si>
    <t>Tepelná čerpadla vzduch/voda vnitřní jednotka výkonu 17,0 kW</t>
  </si>
  <si>
    <t>1778529538</t>
  </si>
  <si>
    <t>https://podminky.urs.cz/item/CS_URS_2022_01/732522133</t>
  </si>
  <si>
    <t>11</t>
  </si>
  <si>
    <t>732525173</t>
  </si>
  <si>
    <t>Tepelná čerpadla akumulační zásobníky topné vody o objemu 300 l - vč. izolace a elektrické patrony 9 kW</t>
  </si>
  <si>
    <t>1621869776</t>
  </si>
  <si>
    <t>https://podminky.urs.cz/item/CS_URS_2022_01/732525173</t>
  </si>
  <si>
    <t>12</t>
  </si>
  <si>
    <t>998732201</t>
  </si>
  <si>
    <t>Přesun hmot pro strojovny stanovený procentní sazbou (%) z ceny vodorovná dopravní vzdálenost do 50 m v objektech výšky do 6 m</t>
  </si>
  <si>
    <t>-1501105989</t>
  </si>
  <si>
    <t>https://podminky.urs.cz/item/CS_URS_2022_01/998732201</t>
  </si>
  <si>
    <t>733</t>
  </si>
  <si>
    <t>Ústřední vytápění - rozvodné potrubí</t>
  </si>
  <si>
    <t>13</t>
  </si>
  <si>
    <t>733222102</t>
  </si>
  <si>
    <t>Potrubí z trubek měděných polotvrdých spojovaných měkkým pájením D 15/1</t>
  </si>
  <si>
    <t>-297694909</t>
  </si>
  <si>
    <t>https://podminky.urs.cz/item/CS_URS_2022_01/733222102</t>
  </si>
  <si>
    <t>80</t>
  </si>
  <si>
    <t>733222103</t>
  </si>
  <si>
    <t>Potrubí z trubek měděných polotvrdých spojovaných měkkým pájením Ø 18/1</t>
  </si>
  <si>
    <t>405095823</t>
  </si>
  <si>
    <t>https://podminky.urs.cz/item/CS_URS_2022_01/733222103</t>
  </si>
  <si>
    <t>14</t>
  </si>
  <si>
    <t>733222104</t>
  </si>
  <si>
    <t>Potrubí z trubek měděných polotvrdých spojovaných měkkým pájením Ø 22/1,0</t>
  </si>
  <si>
    <t>-153177186</t>
  </si>
  <si>
    <t>https://podminky.urs.cz/item/CS_URS_2022_01/733222104</t>
  </si>
  <si>
    <t>17</t>
  </si>
  <si>
    <t>733223105</t>
  </si>
  <si>
    <t>Potrubí z trubek měděných tvrdých spojovaných měkkým pájením Ø 28/1,5</t>
  </si>
  <si>
    <t>1352739216</t>
  </si>
  <si>
    <t>https://podminky.urs.cz/item/CS_URS_2022_01/733223105</t>
  </si>
  <si>
    <t>18</t>
  </si>
  <si>
    <t>733223106</t>
  </si>
  <si>
    <t>Potrubí z trubek měděných tvrdých spojovaných měkkým pájením Ø 35/1,5</t>
  </si>
  <si>
    <t>428402381</t>
  </si>
  <si>
    <t>https://podminky.urs.cz/item/CS_URS_2022_01/733223106</t>
  </si>
  <si>
    <t>81</t>
  </si>
  <si>
    <t>733224202</t>
  </si>
  <si>
    <t>Potrubí z trubek měděných Příplatek k cenám za potrubí vedené v kotelnách a strojovnách Ø 15/1</t>
  </si>
  <si>
    <t>1573191376</t>
  </si>
  <si>
    <t>https://podminky.urs.cz/item/CS_URS_2022_01/733224202</t>
  </si>
  <si>
    <t>19</t>
  </si>
  <si>
    <t>733224204</t>
  </si>
  <si>
    <t>Potrubí z trubek měděných Příplatek k cenám za potrubí vedené v kotelnách a strojovnách Ø 22/1,5</t>
  </si>
  <si>
    <t>1133848789</t>
  </si>
  <si>
    <t>https://podminky.urs.cz/item/CS_URS_2022_01/733224204</t>
  </si>
  <si>
    <t>733224206</t>
  </si>
  <si>
    <t>Potrubí z trubek měděných Příplatek k cenám za potrubí vedené v kotelnách a strojovnách Ø 35/1,5</t>
  </si>
  <si>
    <t>-1539755585</t>
  </si>
  <si>
    <t>https://podminky.urs.cz/item/CS_URS_2022_01/733224206</t>
  </si>
  <si>
    <t>22</t>
  </si>
  <si>
    <t>733224222</t>
  </si>
  <si>
    <t>Příplatek k potrubí měděnému za zhotovení přípojky z trubek měděných D 15x1</t>
  </si>
  <si>
    <t>kus</t>
  </si>
  <si>
    <t>123814616</t>
  </si>
  <si>
    <t>https://podminky.urs.cz/item/CS_URS_2022_01/733224222</t>
  </si>
  <si>
    <t>23</t>
  </si>
  <si>
    <t>733224224</t>
  </si>
  <si>
    <t>Potrubí z trubek měděných Příplatek k cenám za zhotovení přípojky z trubek měděných Ø 22/1</t>
  </si>
  <si>
    <t>-1643811341</t>
  </si>
  <si>
    <t>https://podminky.urs.cz/item/CS_URS_2022_01/733224224</t>
  </si>
  <si>
    <t>25</t>
  </si>
  <si>
    <t>733224226</t>
  </si>
  <si>
    <t>Potrubí z trubek měděných Příplatek k cenám za zhotovení přípojky z trubek měděných Ø 35/1,5</t>
  </si>
  <si>
    <t>-258999082</t>
  </si>
  <si>
    <t>https://podminky.urs.cz/item/CS_URS_2022_01/733224226</t>
  </si>
  <si>
    <t>26</t>
  </si>
  <si>
    <t>733291101</t>
  </si>
  <si>
    <t>Tlaková zkouška potrubí měděné do průměru 35</t>
  </si>
  <si>
    <t>1943521495</t>
  </si>
  <si>
    <t>https://podminky.urs.cz/item/CS_URS_2022_01/733291101</t>
  </si>
  <si>
    <t>28</t>
  </si>
  <si>
    <t>733811231</t>
  </si>
  <si>
    <t>Ochrana potrubí termoizolačními trubicemi z pěnového polyetylenu PE přilepenými v příčných a podélných spojích, tloušťky izolace přes 9 do 13 mm, vnitřního průměru izolace DN do 22 mm</t>
  </si>
  <si>
    <t>1898315906</t>
  </si>
  <si>
    <t>https://podminky.urs.cz/item/CS_URS_2022_01/733811231</t>
  </si>
  <si>
    <t>82</t>
  </si>
  <si>
    <t>733811232</t>
  </si>
  <si>
    <t>Ochrana potrubí termoizolačními trubicemi z pěnového polyetylenu PE přilepenými v příčných a podélných spojích, tloušťky izolace přes 9 do 13 mm, vnitřního průměru izolace DN přes 22 do 45 mm</t>
  </si>
  <si>
    <t>-566278445</t>
  </si>
  <si>
    <t>https://podminky.urs.cz/item/CS_URS_2022_01/733811232</t>
  </si>
  <si>
    <t>29</t>
  </si>
  <si>
    <t>998733201</t>
  </si>
  <si>
    <t>Přesun hmot procentní pro rozvody potrubí v objektech v do 6 m</t>
  </si>
  <si>
    <t>1911327122</t>
  </si>
  <si>
    <t>https://podminky.urs.cz/item/CS_URS_2022_01/998733201</t>
  </si>
  <si>
    <t>734</t>
  </si>
  <si>
    <t>Ústřední vytápění - armatury</t>
  </si>
  <si>
    <t>30</t>
  </si>
  <si>
    <t>734209102</t>
  </si>
  <si>
    <t>Montáž závitových armatur s 1 závitem G 3/8 (DN 10)</t>
  </si>
  <si>
    <t>-1824229908</t>
  </si>
  <si>
    <t>https://podminky.urs.cz/item/CS_URS_2022_01/734209102</t>
  </si>
  <si>
    <t>33</t>
  </si>
  <si>
    <t>734211127</t>
  </si>
  <si>
    <t>Ventily odvzdušňovací závitové automatické se zpětnou klapkou PN 14 do 120°C G 1/2</t>
  </si>
  <si>
    <t>1129504470</t>
  </si>
  <si>
    <t>https://podminky.urs.cz/item/CS_URS_2022_01/734211127</t>
  </si>
  <si>
    <t>85</t>
  </si>
  <si>
    <t>734221682</t>
  </si>
  <si>
    <t>Ventily regulační závitové hlavice termostatické, pro ovládání ventilů PN 10 do 110°C kapalinové otopných těles VK</t>
  </si>
  <si>
    <t>-1269114922</t>
  </si>
  <si>
    <t>https://podminky.urs.cz/item/CS_URS_2022_01/734221682</t>
  </si>
  <si>
    <t>87</t>
  </si>
  <si>
    <t>734221686</t>
  </si>
  <si>
    <t>Ruční hlavice otopných těles VK</t>
  </si>
  <si>
    <t>-1827013325</t>
  </si>
  <si>
    <t>https://podminky.urs.cz/item/CS_URS_2022_01/734221686</t>
  </si>
  <si>
    <t>36</t>
  </si>
  <si>
    <t>734242415</t>
  </si>
  <si>
    <t>Ventily zpětné závitové PN 16 do 110°C přímé G 5/4</t>
  </si>
  <si>
    <t>-1381247305</t>
  </si>
  <si>
    <t>https://podminky.urs.cz/item/CS_URS_2022_01/734242415</t>
  </si>
  <si>
    <t>86</t>
  </si>
  <si>
    <t>734261407</t>
  </si>
  <si>
    <t>Šroubení připojovací armatury radiátorů VK PN 10 do 110°C, regulační uzavíratelné přímé G 3/4 x 18</t>
  </si>
  <si>
    <t>-784489094</t>
  </si>
  <si>
    <t>https://podminky.urs.cz/item/CS_URS_2022_01/734261407</t>
  </si>
  <si>
    <t>88</t>
  </si>
  <si>
    <t>551283940</t>
  </si>
  <si>
    <t>Krytka na šroubení pro VK</t>
  </si>
  <si>
    <t>-543091528</t>
  </si>
  <si>
    <t>37</t>
  </si>
  <si>
    <t>734291123</t>
  </si>
  <si>
    <t>Kohout plnící a vypouštěcí G 1/2 PN 10 do 110°C závitový</t>
  </si>
  <si>
    <t>-205258242</t>
  </si>
  <si>
    <t>https://podminky.urs.cz/item/CS_URS_2022_01/734291123</t>
  </si>
  <si>
    <t>38</t>
  </si>
  <si>
    <t>734291275</t>
  </si>
  <si>
    <t>Ostatní armatury filtry závitové PN 30 do 110°C přímé s vnitřními závity a integrovaným magnetem G 1 1/4</t>
  </si>
  <si>
    <t>-1277996155</t>
  </si>
  <si>
    <t>https://podminky.urs.cz/item/CS_URS_2022_01/734291275</t>
  </si>
  <si>
    <t>39</t>
  </si>
  <si>
    <t>734291315</t>
  </si>
  <si>
    <t>Ostatní armatury absorpční odlučovače vzduchu PN 10 do 120°C přímé s vnitřními závity G 5/4 - magnetický odkalovací (separační) filtr</t>
  </si>
  <si>
    <t>-1984163308</t>
  </si>
  <si>
    <t>https://podminky.urs.cz/item/CS_URS_2022_01/734291315</t>
  </si>
  <si>
    <t>41</t>
  </si>
  <si>
    <t>734292716</t>
  </si>
  <si>
    <t>Ostatní armatury kulové kohouty PN 42 do 185°C přímé vnitřní závit G 1 1/4</t>
  </si>
  <si>
    <t>1100023180</t>
  </si>
  <si>
    <t>https://podminky.urs.cz/item/CS_URS_2022_01/734292716</t>
  </si>
  <si>
    <t>83</t>
  </si>
  <si>
    <t>734292766</t>
  </si>
  <si>
    <t>Ostatní armatury kulové kohouty PN 42 do 185°C přímé vnější a vnitřní závit G 1 1/4 - kohout k čerpadlu G2/G 5/4</t>
  </si>
  <si>
    <t>-351210033</t>
  </si>
  <si>
    <t>https://podminky.urs.cz/item/CS_URS_2022_01/734292766</t>
  </si>
  <si>
    <t>84</t>
  </si>
  <si>
    <t>734295023</t>
  </si>
  <si>
    <t>Směšovací armatury otopných a chladících systémů ventily závitové PN 10 T= 120°C třícestné se servomotorem G 5/4 - trojcestný ventil s čidlem teplé vody (DHW KIT)</t>
  </si>
  <si>
    <t>-2109171676</t>
  </si>
  <si>
    <t>https://podminky.urs.cz/item/CS_URS_2022_01/734295023</t>
  </si>
  <si>
    <t>44</t>
  </si>
  <si>
    <t>734411132</t>
  </si>
  <si>
    <t>Teploměry technické s pevným stonkem a jímkou spodní připojení (radiální) průměr 80 mm délka stonku 100 mm</t>
  </si>
  <si>
    <t>-1990214561</t>
  </si>
  <si>
    <t>https://podminky.urs.cz/item/CS_URS_2022_01/734411132</t>
  </si>
  <si>
    <t>47</t>
  </si>
  <si>
    <t>734421102</t>
  </si>
  <si>
    <t>Tlakoměry s pevným stonkem a zpětnou klapkou spodní připojení (radiální) tlaku 0–16 bar průměru 63 mm</t>
  </si>
  <si>
    <t>-1649743672</t>
  </si>
  <si>
    <t>https://podminky.urs.cz/item/CS_URS_2022_01/734421102</t>
  </si>
  <si>
    <t>48</t>
  </si>
  <si>
    <t>998734201</t>
  </si>
  <si>
    <t>Přesun hmot pro armatury v objektech v do 6 m</t>
  </si>
  <si>
    <t>1398982290</t>
  </si>
  <si>
    <t>https://podminky.urs.cz/item/CS_URS_2022_01/998734201</t>
  </si>
  <si>
    <t>735</t>
  </si>
  <si>
    <t>Ústřední vytápění - otopná tělesa</t>
  </si>
  <si>
    <t>49</t>
  </si>
  <si>
    <t>735000912</t>
  </si>
  <si>
    <t>Vyregulování ventilů a kohoutů s termostatickým ovládáním</t>
  </si>
  <si>
    <t>-853720799</t>
  </si>
  <si>
    <t>https://podminky.urs.cz/item/CS_URS_2022_01/735000912</t>
  </si>
  <si>
    <t>89</t>
  </si>
  <si>
    <t>735152172</t>
  </si>
  <si>
    <t>Otopná tělesa panelová VK jednodesková PN 1,0 MPa, T do 110°C bez přídavné přestupní plochy výšky tělesa 600 mm stavební délky / výkonu 500 mm / 302 W (10VK/6050)</t>
  </si>
  <si>
    <t>1153246725</t>
  </si>
  <si>
    <t>https://podminky.urs.cz/item/CS_URS_2022_01/735152172</t>
  </si>
  <si>
    <t>90</t>
  </si>
  <si>
    <t>735152173</t>
  </si>
  <si>
    <t>Otopná tělesa panelová VK jednodesková PN 1,0 MPa, T do 110°C bez přídavné přestupní plochy výšky tělesa 600 mm stavební délky / výkonu 600 mm / 362 W (10VK/6060)</t>
  </si>
  <si>
    <t>293563782</t>
  </si>
  <si>
    <t>https://podminky.urs.cz/item/CS_URS_2022_01/735152173</t>
  </si>
  <si>
    <t>91</t>
  </si>
  <si>
    <t>735152194</t>
  </si>
  <si>
    <t>Otopná tělesa panelová VK jednodesková PN 1,0 MPa, T do 110°C bez přídavné přestupní plochy výšky tělesa 900 mm stavební délky / výkonu 700 mm / 613 W (10VK/9070)</t>
  </si>
  <si>
    <t>-329381486</t>
  </si>
  <si>
    <t>https://podminky.urs.cz/item/CS_URS_2022_01/735152194</t>
  </si>
  <si>
    <t>92</t>
  </si>
  <si>
    <t>735152474</t>
  </si>
  <si>
    <t>Otopná tělesa panelová VK dvoudesková PN 1,0 MPa, T do 110°C s jednou přídavnou přestupní plochou výšky tělesa 600 mm stavební délky / výkonu 700 mm / 902 W (21VK/6070)</t>
  </si>
  <si>
    <t>-1901613172</t>
  </si>
  <si>
    <t>https://podminky.urs.cz/item/CS_URS_2022_01/735152474</t>
  </si>
  <si>
    <t>93</t>
  </si>
  <si>
    <t>735152481</t>
  </si>
  <si>
    <t>Otopná tělesa panelová VK dvoudesková PN 1,0 MPa, T do 110°C s jednou přídavnou přestupní plochou výšky tělesa 600 mm stavební délky / výkonu 1600 mm / 2061 W (21VK/6160)</t>
  </si>
  <si>
    <t>-1688822019</t>
  </si>
  <si>
    <t>https://podminky.urs.cz/item/CS_URS_2022_01/735152481</t>
  </si>
  <si>
    <t>94</t>
  </si>
  <si>
    <t>735152495</t>
  </si>
  <si>
    <t>Otopná tělesa panelová VK dvoudesková PN 1,0 MPa, T do 110°C s jednou přídavnou přestupní plochou výšky tělesa 900 mm stavební délky / výkonu 800 mm / 1403 W (21VK/9080)</t>
  </si>
  <si>
    <t>-1912452917</t>
  </si>
  <si>
    <t>https://podminky.urs.cz/item/CS_URS_2022_01/735152495</t>
  </si>
  <si>
    <t>95</t>
  </si>
  <si>
    <t>735152597</t>
  </si>
  <si>
    <t>Otopná tělesa panelová VK dvoudesková PN 1,0 MPa, T do 110°C se dvěma přídavnými přestupními plochami výšky tělesa 900 mm stavební délky / výkonu 1000 mm / 2313 W (22VK/9100)</t>
  </si>
  <si>
    <t>164225708</t>
  </si>
  <si>
    <t>https://podminky.urs.cz/item/CS_URS_2022_01/735152597</t>
  </si>
  <si>
    <t>96</t>
  </si>
  <si>
    <t>735152598</t>
  </si>
  <si>
    <t>Otopná tělesa panelová VK dvoudesková PN 1,0 MPa, T do 110°C se dvěma přídavnými přestupními plochami výšky tělesa 900 mm stavební délky / výkonu 1100 mm / 2544 W (22VK/9110)</t>
  </si>
  <si>
    <t>1469302225</t>
  </si>
  <si>
    <t>https://podminky.urs.cz/item/CS_URS_2022_01/735152598</t>
  </si>
  <si>
    <t>97</t>
  </si>
  <si>
    <t>735152599</t>
  </si>
  <si>
    <t>Otopná tělesa panelová VK dvoudesková PN 1,0 MPa, T do 110°C se dvěma přídavnými přestupními plochami výšky tělesa 900 mm stavební délky / výkonu 1200 mm / 2776 W (22VK/9120)</t>
  </si>
  <si>
    <t>-628724171</t>
  </si>
  <si>
    <t>https://podminky.urs.cz/item/CS_URS_2022_01/735152599</t>
  </si>
  <si>
    <t>53</t>
  </si>
  <si>
    <t>735191905</t>
  </si>
  <si>
    <t>Odvzdušnění otopných těles</t>
  </si>
  <si>
    <t>-502224145</t>
  </si>
  <si>
    <t>https://podminky.urs.cz/item/CS_URS_2022_01/735191905</t>
  </si>
  <si>
    <t>71</t>
  </si>
  <si>
    <t>998735201</t>
  </si>
  <si>
    <t>Přesun hmot procentní pro otopná tělesa v objektech v do 6 m</t>
  </si>
  <si>
    <t>545874938</t>
  </si>
  <si>
    <t>https://podminky.urs.cz/item/CS_URS_2022_01/998735201</t>
  </si>
  <si>
    <t>783</t>
  </si>
  <si>
    <t>Dokončovací práce - nátěry</t>
  </si>
  <si>
    <t>98</t>
  </si>
  <si>
    <t>783624551</t>
  </si>
  <si>
    <t>Základní nátěr armatur a kovových potrubí jednonásobný potrubí do DN 50 mm akrylátový</t>
  </si>
  <si>
    <t>129333070</t>
  </si>
  <si>
    <t>https://podminky.urs.cz/item/CS_URS_2022_01/783624551</t>
  </si>
  <si>
    <t>99</t>
  </si>
  <si>
    <t>783627601</t>
  </si>
  <si>
    <t>Krycí nátěr (email) armatur a kovových potrubí potrubí do DN 50 mm jednonásobný akrylátový</t>
  </si>
  <si>
    <t>72233684</t>
  </si>
  <si>
    <t>https://podminky.urs.cz/item/CS_URS_2022_01/783627601</t>
  </si>
  <si>
    <t>HZS</t>
  </si>
  <si>
    <t>Hodinové zúčtovací sazby</t>
  </si>
  <si>
    <t>4</t>
  </si>
  <si>
    <t>72</t>
  </si>
  <si>
    <t>HZS2212</t>
  </si>
  <si>
    <t>Hodinové zúčtovací sazby profesí PSV provádění stavebních instalací instalatér odborný - doprava TČ, uvedení TČ do provozu, zaškolení obsluhy, topná zkouška</t>
  </si>
  <si>
    <t>hod</t>
  </si>
  <si>
    <t>512</t>
  </si>
  <si>
    <t>-1519226991</t>
  </si>
  <si>
    <t>https://podminky.urs.cz/item/CS_URS_2022_01/HZS2212</t>
  </si>
  <si>
    <t>73</t>
  </si>
  <si>
    <t>HZS2222</t>
  </si>
  <si>
    <t>Hodinové zúčtovací sazby profesí PSV provádění stavebních instalací elektrikář odborný - Prostorové čidlo, venkovní sonda, DHW KIT AIR X + kabel, propojení jednotek, servopohonů, čidel, elektrické patrony, dodávka kabelů, elektroinstalace, el. topný kabel pro kondenzátní potrubí, oživení</t>
  </si>
  <si>
    <t>1454234435</t>
  </si>
  <si>
    <t>https://podminky.urs.cz/item/CS_URS_2022_01/HZS2222</t>
  </si>
  <si>
    <t>75</t>
  </si>
  <si>
    <t>HZS2491</t>
  </si>
  <si>
    <t>Hodinové zúčtovací sazby profesí PSV zednické výpomoci a pomocné práce PSV dělník zednických výpomocí - základové patky pod venkovní jednotku TČ, prostupy stěnou, prostupy ve stěnách pro rozvody ÚT, vyspravení, začištění</t>
  </si>
  <si>
    <t>-591729985</t>
  </si>
  <si>
    <t>https://podminky.urs.cz/item/CS_URS_2022_01/HZS2491</t>
  </si>
  <si>
    <t>21708ZT - Zdravotní technika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</si>
  <si>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</si>
  <si>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</si>
  <si>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</si>
  <si>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</si>
  <si>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</si>
  <si>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</si>
  <si>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</si>
  <si>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</si>
  <si>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</si>
  <si>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781 - Dokončovací práce - obklady</t>
  </si>
  <si>
    <t>M - Práce a dodávky M</t>
  </si>
  <si>
    <t xml:space="preserve">    23-M - Montáže potrubí</t>
  </si>
  <si>
    <t>HSV</t>
  </si>
  <si>
    <t>Práce a dodávky HSV</t>
  </si>
  <si>
    <t>Zemní práce</t>
  </si>
  <si>
    <t>103</t>
  </si>
  <si>
    <t>122211101</t>
  </si>
  <si>
    <t>Odkopávky a prokopávky ručně zapažené i nezapažené v hornině třídy těžitelnosti I skupiny 3</t>
  </si>
  <si>
    <t>m3</t>
  </si>
  <si>
    <t>-1619729136</t>
  </si>
  <si>
    <t>https://podminky.urs.cz/item/CS_URS_2022_01/122211101</t>
  </si>
  <si>
    <t>VV</t>
  </si>
  <si>
    <t>0,8*0,5*1,3</t>
  </si>
  <si>
    <t>131251100</t>
  </si>
  <si>
    <t>Hloubení nezapažených jam a zářezů strojně s urovnáním dna do předepsaného profilu a spádu v hornině třídy těžitelnosti I skupiny 3 do 20 m3</t>
  </si>
  <si>
    <t>-41796883</t>
  </si>
  <si>
    <t>https://podminky.urs.cz/item/CS_URS_2022_01/131251100</t>
  </si>
  <si>
    <t>3,4*2*2,15</t>
  </si>
  <si>
    <t>131251102</t>
  </si>
  <si>
    <t>Hloubení nezapažených jam a zářezů strojně s urovnáním dna do předepsaného profilu a spádu v hornině třídy těžitelnosti I skupiny 3 přes 20 do 50 m3</t>
  </si>
  <si>
    <t>1508932045</t>
  </si>
  <si>
    <t>https://podminky.urs.cz/item/CS_URS_2022_01/131251102</t>
  </si>
  <si>
    <t>4,3*2,3*3,85</t>
  </si>
  <si>
    <t>132212131</t>
  </si>
  <si>
    <t>Hloubení nezapažených rýh šířky do 800 mm ručně s urovnáním dna do předepsaného profilu a spádu v hornině třídy těžitelnosti I skupiny 3 soudržných</t>
  </si>
  <si>
    <t>1774084511</t>
  </si>
  <si>
    <t>https://podminky.urs.cz/item/CS_URS_2022_01/132212131</t>
  </si>
  <si>
    <t>(3*1,1+13,5*1+6,5*1,1+18,5*0,7+2*0,7+4,5*0,7)*0,8+10*0,8*0,5</t>
  </si>
  <si>
    <t>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</si>
  <si>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</si>
  <si>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</si>
  <si>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2103655141</t>
  </si>
  <si>
    <t>https://podminky.urs.cz/item/CS_URS_2022_01/162751117</t>
  </si>
  <si>
    <t>48*0,1*0,8+23*3,14*(0,16)^2/4+20,5*3,14*(0,11)^2/4+4,5*3,14*(0,05)^2/4+4,3*2,3*3,29+0,84*0,84*0,56+3,4*2*0,1+3*1,6*0,1+3*3,14*(1,6)^2/4</t>
  </si>
  <si>
    <t>3,14*(0,75)^2/4*0,45*2+10*0,5*0,31</t>
  </si>
  <si>
    <t>Součet</t>
  </si>
  <si>
    <t>171201221</t>
  </si>
  <si>
    <t>Poplatek za uložení stavebního odpadu na skládce (skládkovné) zeminy a kamení zatříděného do Katalogu odpadů pod kódem 17 05 04</t>
  </si>
  <si>
    <t>t</t>
  </si>
  <si>
    <t>1653656759</t>
  </si>
  <si>
    <t>https://podminky.urs.cz/item/CS_URS_2022_01/171201221</t>
  </si>
  <si>
    <t>46,575*1,8</t>
  </si>
  <si>
    <t>171251201</t>
  </si>
  <si>
    <t>Uložení sypaniny na skládky nebo meziskládky bez hutnění s upravením uložené sypaniny do předepsaného tvaru</t>
  </si>
  <si>
    <t>1486959655</t>
  </si>
  <si>
    <t>https://podminky.urs.cz/item/CS_URS_2022_01/171251201</t>
  </si>
  <si>
    <t>174112101</t>
  </si>
  <si>
    <t>Zásyp sypaninou z jakékoliv horniny při překopech inženýrských sítí ručně objemu do 30 m3 s uložením výkopku ve vrstvách se zhutněním jam, šachet, rýh nebo kolem objektů v těchto vykopávkách</t>
  </si>
  <si>
    <t>273576403</t>
  </si>
  <si>
    <t>https://podminky.urs.cz/item/CS_URS_2022_01/174112101</t>
  </si>
  <si>
    <t>14,620+38,077+37,16-46,575-32,818</t>
  </si>
  <si>
    <t>7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</si>
  <si>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</si>
  <si>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</si>
  <si>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2000036585</t>
  </si>
  <si>
    <t>https://podminky.urs.cz/item/CS_URS_2022_01/175111101</t>
  </si>
  <si>
    <t>23*0,8*0,66-23*3,14*(0,16)^2/4+20,5*0,8*0,61-20,5*3,14*(0,11)^2/4 +10*0,5*0,49+(4,3*2,3-0,84*0,84)*0,56+(3*1,6-3,14*(0,75)^2/4*2)*0,45</t>
  </si>
  <si>
    <t>4,5*0,8*0,55-4,5*3,14*(0,05)^2/4</t>
  </si>
  <si>
    <t>8</t>
  </si>
  <si>
    <t>175111109</t>
  </si>
  <si>
    <t>Obsypání potrubí ručně sypaninou z vhodných hornin tř. 1 až 4 nebo materiálem připraveným podél výkopu ve vzdálenosti do 3 m od jeho kraje, pro jakoukoliv hloubku výkopu a míru zhutnění Příplatek k ceně za prohození sypaniny sítem</t>
  </si>
  <si>
    <t>650341712</t>
  </si>
  <si>
    <t>https://podminky.urs.cz/item/CS_URS_2022_01/175111109</t>
  </si>
  <si>
    <t>181951112</t>
  </si>
  <si>
    <t>Úprava pláně vyrovnáním výškových rozdílů strojně v hornině třídy těžitelnosti I, skupiny 1 až 3 se zhutněním</t>
  </si>
  <si>
    <t>m2</t>
  </si>
  <si>
    <t>-1367716554</t>
  </si>
  <si>
    <t>https://podminky.urs.cz/item/CS_URS_2022_01/181951112</t>
  </si>
  <si>
    <t>48*0,8+(4,3*2,3-0,84*0,84)+(3,4*2-3,14*(0,75)^2/4)+10*0,5</t>
  </si>
  <si>
    <t>Vodorovné konstrukce</t>
  </si>
  <si>
    <t>451573111</t>
  </si>
  <si>
    <t>Lože pod potrubí, stoky a drobné objekty v otevřeném výkopu z písku a štěrkopísku do 63 mm</t>
  </si>
  <si>
    <t>1862334671</t>
  </si>
  <si>
    <t>https://podminky.urs.cz/item/CS_URS_2022_01/451573111</t>
  </si>
  <si>
    <t>48*0,8*0,1+4,3*2,3*0,3+3,4*2,0*0,1+10*0,5*0,31-10*3,14*(0,11)^2/4</t>
  </si>
  <si>
    <t>452313141</t>
  </si>
  <si>
    <t>Podkladní a zajišťovací konstrukce z betonu prostého v otevřeném výkopu bloky pro potrubí z betonu tř. C 16/20</t>
  </si>
  <si>
    <t>1690292286</t>
  </si>
  <si>
    <t>https://podminky.urs.cz/item/CS_URS_2022_01/452313141</t>
  </si>
  <si>
    <t>0,2*0,2*0,2*19+3*1,6*0,1</t>
  </si>
  <si>
    <t>Trubní vedení</t>
  </si>
  <si>
    <t>831263195</t>
  </si>
  <si>
    <t>Příplatek za přípojky DN 150 do žlb. šachty</t>
  </si>
  <si>
    <t>-2025830678</t>
  </si>
  <si>
    <t>https://podminky.urs.cz/item/CS_URS_2022_01/831263195</t>
  </si>
  <si>
    <t>871228111</t>
  </si>
  <si>
    <t>Kladení drenážního potrubí z plastických hmot do připravené rýhy z tvrdého PVC, průměru přes 90 do 150 mm</t>
  </si>
  <si>
    <t>1613599857</t>
  </si>
  <si>
    <t>https://podminky.urs.cz/item/CS_URS_2022_01/871228111</t>
  </si>
  <si>
    <t>28610559</t>
  </si>
  <si>
    <t>trubka drenážní korugovaná sendvičová HD-PE SN 4 perforace 360° pro liniové stavby DN 100</t>
  </si>
  <si>
    <t>1847659621</t>
  </si>
  <si>
    <t>10*1,01 'Přepočtené koeficientem množství</t>
  </si>
  <si>
    <t>871263121</t>
  </si>
  <si>
    <t>Montáž kanalizačního potrubí z plastů z tvrdého PVC těsněných gumovým kroužkem v otevřeném výkopu ve sklonu do 20 % DN 110</t>
  </si>
  <si>
    <t>-278090259</t>
  </si>
  <si>
    <t>https://podminky.urs.cz/item/CS_URS_2022_01/871263121</t>
  </si>
  <si>
    <t>28611113</t>
  </si>
  <si>
    <t>trubka kanalizační PVC DN 110x1000mm SN4</t>
  </si>
  <si>
    <t>917079313</t>
  </si>
  <si>
    <t>20,5*1,03 'Přepočtené koeficientem množství</t>
  </si>
  <si>
    <t>871313121</t>
  </si>
  <si>
    <t>Montáž kanalizačního potrubí z plastů z tvrdého PVC těsněných gumovým kroužkem v otevřeném výkopu ve sklonu do 20 % DN 150</t>
  </si>
  <si>
    <t>1631451863</t>
  </si>
  <si>
    <t>https://podminky.urs.cz/item/CS_URS_2022_01/871313121</t>
  </si>
  <si>
    <t>28611131</t>
  </si>
  <si>
    <t>trubka kanalizační PVC DN 160x1000 mm SN4</t>
  </si>
  <si>
    <t>428642124</t>
  </si>
  <si>
    <t>23*1,03 'Přepočtené koeficientem množství</t>
  </si>
  <si>
    <t>877265211</t>
  </si>
  <si>
    <t>Montáž tvarovek na kanalizačním potrubí z trub z plastu z tvrdého PVC nebo z polypropylenu v otevřeném výkopu jednoosých DN 110</t>
  </si>
  <si>
    <t>-1311453721</t>
  </si>
  <si>
    <t>https://podminky.urs.cz/item/CS_URS_2022_01/877265211</t>
  </si>
  <si>
    <t>28611351</t>
  </si>
  <si>
    <t>koleno kanalizační PVC KG 110x45°</t>
  </si>
  <si>
    <t>-1987028618</t>
  </si>
  <si>
    <t>20</t>
  </si>
  <si>
    <t>28611353</t>
  </si>
  <si>
    <t>koleno kanalizační PVC KG 110x87°</t>
  </si>
  <si>
    <t>1052884006</t>
  </si>
  <si>
    <t>877265221</t>
  </si>
  <si>
    <t>Montáž tvarovek na kanalizačním potrubí z trub z plastu z tvrdého PVC nebo z polypropylenu v otevřeném výkopu dvouosých DN 110</t>
  </si>
  <si>
    <t>-552401676</t>
  </si>
  <si>
    <t>https://podminky.urs.cz/item/CS_URS_2022_01/877265221</t>
  </si>
  <si>
    <t>28611387</t>
  </si>
  <si>
    <t>odbočka kanalizační PVC s hrdlem 110/110/45°</t>
  </si>
  <si>
    <t>621452882</t>
  </si>
  <si>
    <t>877315211</t>
  </si>
  <si>
    <t>Montáž tvarovek na kanalizačním potrubí z trub z plastu z tvrdého PVC nebo z polypropylenu v otevřeném výkopu jednoosých DN 160</t>
  </si>
  <si>
    <t>1085319702</t>
  </si>
  <si>
    <t>https://podminky.urs.cz/item/CS_URS_2022_01/877315211</t>
  </si>
  <si>
    <t>28611361</t>
  </si>
  <si>
    <t>koleno kanalizační PVC KG 160x45°</t>
  </si>
  <si>
    <t>-1377489749</t>
  </si>
  <si>
    <t>28612243</t>
  </si>
  <si>
    <t>přesuvka kanalizační plastová PVC KG DN 160 SN12/16</t>
  </si>
  <si>
    <t>-2052489400</t>
  </si>
  <si>
    <t>877315221</t>
  </si>
  <si>
    <t>Montáž tvarovek na kanalizačním potrubí z trub z plastu z tvrdého PVC nebo z polypropylenu v otevřeném výkopu dvouosých DN 160</t>
  </si>
  <si>
    <t>1287996655</t>
  </si>
  <si>
    <t>https://podminky.urs.cz/item/CS_URS_2022_01/877315221</t>
  </si>
  <si>
    <t>28611912</t>
  </si>
  <si>
    <t>odbočka kanalizační plastová s hrdlem KG 160/110/45°</t>
  </si>
  <si>
    <t>1731851180</t>
  </si>
  <si>
    <t>28611916</t>
  </si>
  <si>
    <t>odbočka kanalizační plastová s hrdlem KG 160/160/45°</t>
  </si>
  <si>
    <t>-1674570057</t>
  </si>
  <si>
    <t>102</t>
  </si>
  <si>
    <t>894411141</t>
  </si>
  <si>
    <t xml:space="preserve">Osazení prefabrikované jímky na splaškové vody jeřábem do připravené jámy, doprava jímky </t>
  </si>
  <si>
    <t>560662794</t>
  </si>
  <si>
    <t>https://podminky.urs.cz/item/CS_URS_2022_01/894411141</t>
  </si>
  <si>
    <t>59224050</t>
  </si>
  <si>
    <t>Betonová jímka na splaškové vody ´Ekomont´ typ ´SL 280-22,0´ o objemu 22,0 m3 s límcem a poklopem</t>
  </si>
  <si>
    <t>1854308088</t>
  </si>
  <si>
    <t>101</t>
  </si>
  <si>
    <t>894411111</t>
  </si>
  <si>
    <t xml:space="preserve">Osazení plastové jímky na dešťové vody jeřábem do připravené jámy, doprava jímky </t>
  </si>
  <si>
    <t>1486008802</t>
  </si>
  <si>
    <t>https://podminky.urs.cz/item/CS_URS_2022_01/894411111</t>
  </si>
  <si>
    <t>100</t>
  </si>
  <si>
    <t>897172112</t>
  </si>
  <si>
    <t>Akumulační nádrž plastová pro retenci dešťových vod o akumulačním objemu 6 m3 (Ekocis) NKL6-EK(NDP) s technologií (čerpadlo ...), uvedení do provozu</t>
  </si>
  <si>
    <t>kpl</t>
  </si>
  <si>
    <t>951416174</t>
  </si>
  <si>
    <t>https://podminky.urs.cz/item/CS_URS_2022_01/897172112</t>
  </si>
  <si>
    <t>998</t>
  </si>
  <si>
    <t>Přesun hmot</t>
  </si>
  <si>
    <t>27</t>
  </si>
  <si>
    <t>998276101</t>
  </si>
  <si>
    <t>Přesun hmot pro trubní vedení hloubené z trub z plastických hmot nebo sklolaminátových pro vodovody nebo kanalizace v otevřeném výkopu dopravní vzdálenost do 15 m</t>
  </si>
  <si>
    <t>-148192044</t>
  </si>
  <si>
    <t>https://podminky.urs.cz/item/CS_URS_2022_01/998276101</t>
  </si>
  <si>
    <t>105</t>
  </si>
  <si>
    <t>-227043292</t>
  </si>
  <si>
    <t>106</t>
  </si>
  <si>
    <t>256</t>
  </si>
  <si>
    <t>64</t>
  </si>
  <si>
    <t>2012588225</t>
  </si>
  <si>
    <t>107</t>
  </si>
  <si>
    <t>63154531</t>
  </si>
  <si>
    <t>pouzdro izolační potrubní z minerální vlny s Al fólií max. 250/100°C 28/30mm</t>
  </si>
  <si>
    <t>1505276803</t>
  </si>
  <si>
    <t>108</t>
  </si>
  <si>
    <t>63154532</t>
  </si>
  <si>
    <t>pouzdro izolační potrubní z minerální vlny s Al fólií max. 250/100°C 35/30mm</t>
  </si>
  <si>
    <t>1869708075</t>
  </si>
  <si>
    <t>109</t>
  </si>
  <si>
    <t>63154573</t>
  </si>
  <si>
    <t>pouzdro izolační potrubní z minerální vlny s Al fólií max. 250/100°C 42/40mm</t>
  </si>
  <si>
    <t>-1638091503</t>
  </si>
  <si>
    <t>116</t>
  </si>
  <si>
    <t>63154009</t>
  </si>
  <si>
    <t>pouzdro izolační potrubní z minerální vlny s Al fólií max. 250/100°C 54/20mm</t>
  </si>
  <si>
    <t>-1976503531</t>
  </si>
  <si>
    <t>117</t>
  </si>
  <si>
    <t>813633633</t>
  </si>
  <si>
    <t>721</t>
  </si>
  <si>
    <t>Zdravotechnika - vnitřní kanalizace</t>
  </si>
  <si>
    <t>721173401</t>
  </si>
  <si>
    <t>Potrubí z trub PVC SN4 svodné (ležaté) DN 110</t>
  </si>
  <si>
    <t>-53723457</t>
  </si>
  <si>
    <t>https://podminky.urs.cz/item/CS_URS_2022_01/721173401</t>
  </si>
  <si>
    <t>721173403</t>
  </si>
  <si>
    <t>Potrubí z trub PVC SN4 svodné (ležaté) DN 160</t>
  </si>
  <si>
    <t>-694930349</t>
  </si>
  <si>
    <t>https://podminky.urs.cz/item/CS_URS_2022_01/721173403</t>
  </si>
  <si>
    <t>104</t>
  </si>
  <si>
    <t>721174004</t>
  </si>
  <si>
    <t>Potrubí z trub polypropylenových svodné (ležaté) DN 75</t>
  </si>
  <si>
    <t>-358102141</t>
  </si>
  <si>
    <t>https://podminky.urs.cz/item/CS_URS_2022_01/721174004</t>
  </si>
  <si>
    <t>721174005</t>
  </si>
  <si>
    <t>Potrubí z trub polypropylenových svodné (ležaté) DN 110</t>
  </si>
  <si>
    <t>1255856416</t>
  </si>
  <si>
    <t>https://podminky.urs.cz/item/CS_URS_2022_01/721174005</t>
  </si>
  <si>
    <t>31</t>
  </si>
  <si>
    <t>721174025</t>
  </si>
  <si>
    <t>Potrubí z plastových trub polypropylenové odpadní (svislé) DN 110</t>
  </si>
  <si>
    <t>11884258</t>
  </si>
  <si>
    <t>https://podminky.urs.cz/item/CS_URS_2022_01/721174025</t>
  </si>
  <si>
    <t>721174042</t>
  </si>
  <si>
    <t>Potrubí z plastových trub polypropylenové připojovací DN 40</t>
  </si>
  <si>
    <t>167251755</t>
  </si>
  <si>
    <t>https://podminky.urs.cz/item/CS_URS_2022_01/721174042</t>
  </si>
  <si>
    <t>34</t>
  </si>
  <si>
    <t>721174043</t>
  </si>
  <si>
    <t>Potrubí z plastových trub polypropylenové připojovací DN 50</t>
  </si>
  <si>
    <t>-1940308507</t>
  </si>
  <si>
    <t>https://podminky.urs.cz/item/CS_URS_2022_01/721174043</t>
  </si>
  <si>
    <t>35</t>
  </si>
  <si>
    <t>721194104</t>
  </si>
  <si>
    <t>Vyměření přípojek na potrubí vyvedení a upevnění odpadních výpustek DN 40</t>
  </si>
  <si>
    <t>1022986980</t>
  </si>
  <si>
    <t>https://podminky.urs.cz/item/CS_URS_2022_01/721194104</t>
  </si>
  <si>
    <t>721194105</t>
  </si>
  <si>
    <t>Vyměření přípojek na potrubí vyvedení a upevnění odpadních výpustek DN 50</t>
  </si>
  <si>
    <t>2113533639</t>
  </si>
  <si>
    <t>https://podminky.urs.cz/item/CS_URS_2022_01/721194105</t>
  </si>
  <si>
    <t>721194109</t>
  </si>
  <si>
    <t>Vyměření přípojek na potrubí vyvedení a upevnění odpadních výpustek DN 100</t>
  </si>
  <si>
    <t>-1134859867</t>
  </si>
  <si>
    <t>https://podminky.urs.cz/item/CS_URS_2022_01/721194109</t>
  </si>
  <si>
    <t>111</t>
  </si>
  <si>
    <t>721211913</t>
  </si>
  <si>
    <t>Podlahové vpusti montáž podlahových vpustí DN 110</t>
  </si>
  <si>
    <t>168234471</t>
  </si>
  <si>
    <t>https://podminky.urs.cz/item/CS_URS_2022_01/721211913</t>
  </si>
  <si>
    <t>112</t>
  </si>
  <si>
    <t>55161719</t>
  </si>
  <si>
    <t>vpusť podlahová velkokapacitní se ZU ´Primus´, svislý odtok DN 75/110, nerezová mřížka (HL 3100Pr DN 100)</t>
  </si>
  <si>
    <t>-688290662</t>
  </si>
  <si>
    <t>113</t>
  </si>
  <si>
    <t>721219128</t>
  </si>
  <si>
    <t>Odtokové sprchové žlaby montáž odtokových sprchových žlabů ostatních typů délky do 1050 mm</t>
  </si>
  <si>
    <t>-1096343737</t>
  </si>
  <si>
    <t>https://podminky.urs.cz/item/CS_URS_2022_01/721219128</t>
  </si>
  <si>
    <t>114</t>
  </si>
  <si>
    <t>55233201</t>
  </si>
  <si>
    <t>žlab sprchového koutu se zápachovou uzávěrkou š koutu 800mm</t>
  </si>
  <si>
    <t>2147215196</t>
  </si>
  <si>
    <t>721242115</t>
  </si>
  <si>
    <t>Lapače střešních splavenin polypropylenové (PP) s kulovým kloubem na odtoku DN 110</t>
  </si>
  <si>
    <t>-1695870194</t>
  </si>
  <si>
    <t>https://podminky.urs.cz/item/CS_URS_2022_01/721242115</t>
  </si>
  <si>
    <t>40</t>
  </si>
  <si>
    <t>721273153</t>
  </si>
  <si>
    <t>Ventilační hlavice z polypropylenu (PP) DN 110</t>
  </si>
  <si>
    <t>100141328</t>
  </si>
  <si>
    <t>https://podminky.urs.cz/item/CS_URS_2022_01/721273153</t>
  </si>
  <si>
    <t>721274103</t>
  </si>
  <si>
    <t>Ventily přivzdušňovací odpadních potrubí venkovní DN 110</t>
  </si>
  <si>
    <t>1576739676</t>
  </si>
  <si>
    <t>https://podminky.urs.cz/item/CS_URS_2022_01/721274103</t>
  </si>
  <si>
    <t>42</t>
  </si>
  <si>
    <t>721290111</t>
  </si>
  <si>
    <t>Zkouška těsnosti kanalizace v objektech vodou do DN 125</t>
  </si>
  <si>
    <t>-653657523</t>
  </si>
  <si>
    <t>https://podminky.urs.cz/item/CS_URS_2022_01/721290111</t>
  </si>
  <si>
    <t>43</t>
  </si>
  <si>
    <t>721290112</t>
  </si>
  <si>
    <t>Zkouška těsnosti kanalizace v objektech vodou DN 150 nebo DN 200</t>
  </si>
  <si>
    <t>-1397452395</t>
  </si>
  <si>
    <t>https://podminky.urs.cz/item/CS_URS_2022_01/721290112</t>
  </si>
  <si>
    <t>115</t>
  </si>
  <si>
    <t>998721201</t>
  </si>
  <si>
    <t>Přesun hmot pro vnitřní kanalizace stanovený procentní sazbou (%) z ceny vodorovná dopravní vzdálenost do 50 m v objektech výšky do 6 m</t>
  </si>
  <si>
    <t>1087531226</t>
  </si>
  <si>
    <t>https://podminky.urs.cz/item/CS_URS_2022_01/998721201</t>
  </si>
  <si>
    <t>722</t>
  </si>
  <si>
    <t>Zdravotechnika - vnitřní vodovod</t>
  </si>
  <si>
    <t>118</t>
  </si>
  <si>
    <t>722131935</t>
  </si>
  <si>
    <t>Opravy vodovodního potrubí z ocelových trubek pozinkovaných závitových propojení dosavadního potrubí DN 40</t>
  </si>
  <si>
    <t>1952392163</t>
  </si>
  <si>
    <t>https://podminky.urs.cz/item/CS_URS_2022_01/722131935</t>
  </si>
  <si>
    <t>46</t>
  </si>
  <si>
    <t>722160101</t>
  </si>
  <si>
    <t>Potrubí z měděných trubek měkkých, spojovaných měkkým pájením D do 12/1 (připojení stojánkových baterií a nádrží WC)</t>
  </si>
  <si>
    <t>789439822</t>
  </si>
  <si>
    <t>https://podminky.urs.cz/item/CS_URS_2022_01/722160101</t>
  </si>
  <si>
    <t>722174002</t>
  </si>
  <si>
    <t>Potrubí z plastových trubek z polypropylenu (PPR) svařovaných polyfuzně PN 16 (SDR 7,4) D 20 x 2,8</t>
  </si>
  <si>
    <t>1175612235</t>
  </si>
  <si>
    <t>https://podminky.urs.cz/item/CS_URS_2022_01/722174002</t>
  </si>
  <si>
    <t>722174003</t>
  </si>
  <si>
    <t>Potrubí z plastových trubek z polypropylenu (PPR) svařovaných polyfuzně PN 16 (SDR 7,4) D 25 x 3,5</t>
  </si>
  <si>
    <t>360396827</t>
  </si>
  <si>
    <t>https://podminky.urs.cz/item/CS_URS_2022_01/722174003</t>
  </si>
  <si>
    <t>722174004</t>
  </si>
  <si>
    <t>Potrubí z plastových trubek z polypropylenu (PPR) svařovaných polyfuzně PN 16 (SDR 7,4) D 32 x 4,4</t>
  </si>
  <si>
    <t>-701809479</t>
  </si>
  <si>
    <t>https://podminky.urs.cz/item/CS_URS_2022_01/722174004</t>
  </si>
  <si>
    <t>119</t>
  </si>
  <si>
    <t>722174005</t>
  </si>
  <si>
    <t>Potrubí z plastových trubek z polypropylenu PPR svařovaných polyfúzně PN 16 (SDR 7,4) D 40 x 5,5</t>
  </si>
  <si>
    <t>1238284417</t>
  </si>
  <si>
    <t>https://podminky.urs.cz/item/CS_URS_2022_01/722174005</t>
  </si>
  <si>
    <t>120</t>
  </si>
  <si>
    <t>722174006</t>
  </si>
  <si>
    <t>Potrubí z plastových trubek z polypropylenu PPR svařovaných polyfúzně PN 16 (SDR 7,4) D 50 x 6,9</t>
  </si>
  <si>
    <t>-1465632303</t>
  </si>
  <si>
    <t>https://podminky.urs.cz/item/CS_URS_2022_01/722174006</t>
  </si>
  <si>
    <t>50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</si>
  <si>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</si>
  <si>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</si>
  <si>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2077541956</t>
  </si>
  <si>
    <t>https://podminky.urs.cz/item/CS_URS_2022_01/722181211</t>
  </si>
  <si>
    <t>51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</si>
  <si>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</si>
  <si>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</si>
  <si>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1960826788</t>
  </si>
  <si>
    <t>https://podminky.urs.cz/item/CS_URS_2022_01/722181212</t>
  </si>
  <si>
    <t>52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</si>
  <si>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</si>
  <si>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</si>
  <si>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564331551</t>
  </si>
  <si>
    <t>https://podminky.urs.cz/item/CS_URS_2022_01/722181231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</si>
  <si>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</si>
  <si>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</si>
  <si>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-1595416917</t>
  </si>
  <si>
    <t>https://podminky.urs.cz/item/CS_URS_2022_01/722181232</t>
  </si>
  <si>
    <t>121</t>
  </si>
  <si>
    <t>722181233</t>
  </si>
  <si>
    <t>Ochrana potrubí termoizolačními trubicemi z pěnového polyetylenu PE přilepenými v příčných a podélných spojích, tloušťky izolace přes 9 do 13 mm, vnitřního průměru izolace DN přes 45 do 63 mm</t>
  </si>
  <si>
    <t>1760452935</t>
  </si>
  <si>
    <t>https://podminky.urs.cz/item/CS_URS_2022_01/722181233</t>
  </si>
  <si>
    <t>56</t>
  </si>
  <si>
    <t>722190401</t>
  </si>
  <si>
    <t>Zřízení přípojek na potrubí vyvedení a upevnění výpustek do DN 25</t>
  </si>
  <si>
    <t>-1285405245</t>
  </si>
  <si>
    <t>https://podminky.urs.cz/item/CS_URS_2022_01/722190401</t>
  </si>
  <si>
    <t>154</t>
  </si>
  <si>
    <t>722213311</t>
  </si>
  <si>
    <t>Armatury přírubové zařízení pro magnetickou úpravu vody PN 16 do 100°C DN 25</t>
  </si>
  <si>
    <t>1646653519</t>
  </si>
  <si>
    <t>https://podminky.urs.cz/item/CS_URS_2022_01/722213311</t>
  </si>
  <si>
    <t>57</t>
  </si>
  <si>
    <t>722220111</t>
  </si>
  <si>
    <t>Armatury s jedním závitem nástěnky pro výtokový ventil G 1/2</t>
  </si>
  <si>
    <t>1852800645</t>
  </si>
  <si>
    <t>https://podminky.urs.cz/item/CS_URS_2022_01/722220111</t>
  </si>
  <si>
    <t>58</t>
  </si>
  <si>
    <t>722220121</t>
  </si>
  <si>
    <t>Armatury s jedním závitem nástěnky pro baterii G 1/2</t>
  </si>
  <si>
    <t>pár</t>
  </si>
  <si>
    <t>2065702922</t>
  </si>
  <si>
    <t>https://podminky.urs.cz/item/CS_URS_2022_01/722220121</t>
  </si>
  <si>
    <t>59</t>
  </si>
  <si>
    <t>722224115</t>
  </si>
  <si>
    <t>Armatury s jedním závitem kohouty plnicí a vypouštěcí PN 10 G 1/2"</t>
  </si>
  <si>
    <t>393175163</t>
  </si>
  <si>
    <t>https://podminky.urs.cz/item/CS_URS_2022_01/722224115</t>
  </si>
  <si>
    <t>130</t>
  </si>
  <si>
    <t>722231072</t>
  </si>
  <si>
    <t>Armatury se dvěma závity ventily zpětné mosazné PN 10 do 110°C G 1/2"</t>
  </si>
  <si>
    <t>-1567268367</t>
  </si>
  <si>
    <t>https://podminky.urs.cz/item/CS_URS_2022_01/722231072</t>
  </si>
  <si>
    <t>131</t>
  </si>
  <si>
    <t>722231075</t>
  </si>
  <si>
    <t>Armatury se dvěma závity ventily zpětné mosazné PN 10 do 110°C G 5/4"</t>
  </si>
  <si>
    <t>304324640</t>
  </si>
  <si>
    <t>https://podminky.urs.cz/item/CS_URS_2022_01/722231075</t>
  </si>
  <si>
    <t>132</t>
  </si>
  <si>
    <t>722231076</t>
  </si>
  <si>
    <t>Armatury se dvěma závity ventily zpětné mosazné PN 10 do 110°C G 6/4"</t>
  </si>
  <si>
    <t>111552054</t>
  </si>
  <si>
    <t>https://podminky.urs.cz/item/CS_URS_2022_01/722231076</t>
  </si>
  <si>
    <t>133</t>
  </si>
  <si>
    <t>722231222</t>
  </si>
  <si>
    <t>Armatury se dvěma závity ventily pojistné k bojleru mosazné PN 6 do 100°C G 3/4"</t>
  </si>
  <si>
    <t>1693966123</t>
  </si>
  <si>
    <t>https://podminky.urs.cz/item/CS_URS_2022_01/722231222</t>
  </si>
  <si>
    <t>61</t>
  </si>
  <si>
    <t>722232043</t>
  </si>
  <si>
    <t>Armatury se dvěma závity kulové kohouty PN 42 do 185 °C přímé vnitřní závit G 1/2"</t>
  </si>
  <si>
    <t>-1822863199</t>
  </si>
  <si>
    <t>https://podminky.urs.cz/item/CS_URS_2022_01/722232043</t>
  </si>
  <si>
    <t>62</t>
  </si>
  <si>
    <t>722232044</t>
  </si>
  <si>
    <t>Armatury se dvěma závity kulové kohouty PN 42 do 185 °C přímé vnitřní závit G 3/4"</t>
  </si>
  <si>
    <t>-35251920</t>
  </si>
  <si>
    <t>https://podminky.urs.cz/item/CS_URS_2022_01/722232044</t>
  </si>
  <si>
    <t>134</t>
  </si>
  <si>
    <t>722232046</t>
  </si>
  <si>
    <t>Armatury se dvěma závity kulové kohouty PN 42 do 185 °C přímé vnitřní závit G 5/4"</t>
  </si>
  <si>
    <t>-1263886242</t>
  </si>
  <si>
    <t>https://podminky.urs.cz/item/CS_URS_2022_01/722232046</t>
  </si>
  <si>
    <t>127</t>
  </si>
  <si>
    <t>722232062</t>
  </si>
  <si>
    <t>Armatury se dvěma závity kulové kohouty PN 42 do 185 °C přímé vnitřní závit s vypouštěním G 3/4"</t>
  </si>
  <si>
    <t>-1280011748</t>
  </si>
  <si>
    <t>https://podminky.urs.cz/item/CS_URS_2022_01/722232062</t>
  </si>
  <si>
    <t>128</t>
  </si>
  <si>
    <t>722232063</t>
  </si>
  <si>
    <t>Armatury se dvěma závity kulové kohouty PN 42 do 185 °C přímé vnitřní závit s vypouštěním G 1"</t>
  </si>
  <si>
    <t>-1974804706</t>
  </si>
  <si>
    <t>https://podminky.urs.cz/item/CS_URS_2022_01/722232063</t>
  </si>
  <si>
    <t>129</t>
  </si>
  <si>
    <t>722232065</t>
  </si>
  <si>
    <t>Armatury se dvěma závity kulové kohouty PN 42 do 185 °C přímé vnitřní závit s vypouštěním G 6/4"</t>
  </si>
  <si>
    <t>-536561802</t>
  </si>
  <si>
    <t>https://podminky.urs.cz/item/CS_URS_2022_01/722232065</t>
  </si>
  <si>
    <t>65</t>
  </si>
  <si>
    <t>722290226</t>
  </si>
  <si>
    <t>Zkoušky, proplach a desinfekce vodovodního potrubí zkoušky těsnosti vodovodního potrubí závitového do DN 50</t>
  </si>
  <si>
    <t>2028982510</t>
  </si>
  <si>
    <t>https://podminky.urs.cz/item/CS_URS_2022_01/722290226</t>
  </si>
  <si>
    <t>66</t>
  </si>
  <si>
    <t>722290234</t>
  </si>
  <si>
    <t>Zkoušky, proplach a desinfekce vodovodního potrubí proplach a desinfekce vodovodního potrubí do DN 80</t>
  </si>
  <si>
    <t>-65335521</t>
  </si>
  <si>
    <t>https://podminky.urs.cz/item/CS_URS_2022_01/722290234</t>
  </si>
  <si>
    <t>135</t>
  </si>
  <si>
    <t>998722201</t>
  </si>
  <si>
    <t>Přesun hmot pro vnitřní vodovod stanovený procentní sazbou (%) z ceny vodorovná dopravní vzdálenost do 50 m v objektech výšky do 6 m</t>
  </si>
  <si>
    <t>38638680</t>
  </si>
  <si>
    <t>https://podminky.urs.cz/item/CS_URS_2022_01/998722201</t>
  </si>
  <si>
    <t>725</t>
  </si>
  <si>
    <t>Zdravotechnika - zařizovací předměty</t>
  </si>
  <si>
    <t>158</t>
  </si>
  <si>
    <t>55431082</t>
  </si>
  <si>
    <t>koš odpadkový drátěný závěsný nerezový 350x290x190mm</t>
  </si>
  <si>
    <t>1306039967</t>
  </si>
  <si>
    <t>159</t>
  </si>
  <si>
    <t>55431079</t>
  </si>
  <si>
    <t>koš odpadkový nášlapný plastový 6L</t>
  </si>
  <si>
    <t>-39301274</t>
  </si>
  <si>
    <t>68</t>
  </si>
  <si>
    <t>725112022</t>
  </si>
  <si>
    <t>Zařízení záchodů klozety keramické závěsné na nosné stěny s hlubokým splachováním odpad vodorovný</t>
  </si>
  <si>
    <t>-643361622</t>
  </si>
  <si>
    <t>https://podminky.urs.cz/item/CS_URS_2022_01/725112022</t>
  </si>
  <si>
    <t>69</t>
  </si>
  <si>
    <t>55167394</t>
  </si>
  <si>
    <t>sedátko klozetové duroplastové bílé antibakteriální</t>
  </si>
  <si>
    <t>-1655804595</t>
  </si>
  <si>
    <t>145</t>
  </si>
  <si>
    <t>725121527</t>
  </si>
  <si>
    <t>Pisoárové záchodky keramické automatické s integrovaným napájecím zdrojem</t>
  </si>
  <si>
    <t>1901540249</t>
  </si>
  <si>
    <t>https://podminky.urs.cz/item/CS_URS_2022_01/725121527</t>
  </si>
  <si>
    <t>144</t>
  </si>
  <si>
    <t>725211616</t>
  </si>
  <si>
    <t>Umyvadla keramická bílá bez výtokových armatur připevněná na stěnu šrouby s krytem na sifon (polosloupem), šířka umyvadla 550 mm</t>
  </si>
  <si>
    <t>-58159543</t>
  </si>
  <si>
    <t>https://podminky.urs.cz/item/CS_URS_2022_01/725211616</t>
  </si>
  <si>
    <t>725241223</t>
  </si>
  <si>
    <t>Sprchové vaničky z litého polymermramoru čtvrtkruhové 900x900 mm</t>
  </si>
  <si>
    <t>1729211510</t>
  </si>
  <si>
    <t>https://podminky.urs.cz/item/CS_URS_2022_01/725241223</t>
  </si>
  <si>
    <t>157</t>
  </si>
  <si>
    <t>725291511</t>
  </si>
  <si>
    <t>Doplňky zařízení koupelen a záchodů plastové dávkovač tekutého mýdla na 350 ml</t>
  </si>
  <si>
    <t>-8552763</t>
  </si>
  <si>
    <t>https://podminky.urs.cz/item/CS_URS_2022_01/725291511</t>
  </si>
  <si>
    <t>155</t>
  </si>
  <si>
    <t>725291621</t>
  </si>
  <si>
    <t>Doplňky zařízení koupelen a záchodů nerezové zásobník toaletních papírů d=300 mm</t>
  </si>
  <si>
    <t>-1669293839</t>
  </si>
  <si>
    <t>https://podminky.urs.cz/item/CS_URS_2022_01/725291621</t>
  </si>
  <si>
    <t>156</t>
  </si>
  <si>
    <t>725291631</t>
  </si>
  <si>
    <t>Doplňky zařízení koupelen a záchodů nerezové zásobník papírových ručníků</t>
  </si>
  <si>
    <t>17377673</t>
  </si>
  <si>
    <t>https://podminky.urs.cz/item/CS_URS_2022_01/725291631</t>
  </si>
  <si>
    <t>74</t>
  </si>
  <si>
    <t>725331111</t>
  </si>
  <si>
    <t>Výlevky bez výtokových armatur a splachovací nádrže keramické se sklopnou plastovou mřížkou 425 mm</t>
  </si>
  <si>
    <t>1809542066</t>
  </si>
  <si>
    <t>https://podminky.urs.cz/item/CS_URS_2022_01/725331111</t>
  </si>
  <si>
    <t>146</t>
  </si>
  <si>
    <t>725339111</t>
  </si>
  <si>
    <t>Výlevky montáž výlevky</t>
  </si>
  <si>
    <t>-1412054198</t>
  </si>
  <si>
    <t>https://podminky.urs.cz/item/CS_URS_2022_01/725339111</t>
  </si>
  <si>
    <t>147</t>
  </si>
  <si>
    <t>55231308</t>
  </si>
  <si>
    <t>vanička na mytí nohou ´Franke´ Flensburg</t>
  </si>
  <si>
    <t>-1921611201</t>
  </si>
  <si>
    <t>725813111</t>
  </si>
  <si>
    <t>Ventily rohové bez připojovací trubičky nebo flexi hadičky G 1/2</t>
  </si>
  <si>
    <t>-1407012973</t>
  </si>
  <si>
    <t>https://podminky.urs.cz/item/CS_URS_2022_01/725813111</t>
  </si>
  <si>
    <t>725819401</t>
  </si>
  <si>
    <t>Ventily montáž ventilů ostatních typů rohových s připojovací trubičkou G 1/2"</t>
  </si>
  <si>
    <t>-1168470946</t>
  </si>
  <si>
    <t>https://podminky.urs.cz/item/CS_URS_2022_01/725819401</t>
  </si>
  <si>
    <t>148</t>
  </si>
  <si>
    <t>725821311</t>
  </si>
  <si>
    <t>Baterie dřezové nástěnné pákové s otáčivým kulatým ústím a délkou ramínka 200 mm</t>
  </si>
  <si>
    <t>1568709413</t>
  </si>
  <si>
    <t>https://podminky.urs.cz/item/CS_URS_2022_01/725821311</t>
  </si>
  <si>
    <t>725821312</t>
  </si>
  <si>
    <t>Baterie dřezové nástěnné pákové s otáčivým kulatým ústím a délkou ramínka 300 mm</t>
  </si>
  <si>
    <t>939736419</t>
  </si>
  <si>
    <t>https://podminky.urs.cz/item/CS_URS_2022_01/725821312</t>
  </si>
  <si>
    <t>725822611</t>
  </si>
  <si>
    <t>Baterie umyvadlové stojánkové pákové bez výpusti</t>
  </si>
  <si>
    <t>1012855461</t>
  </si>
  <si>
    <t>https://podminky.urs.cz/item/CS_URS_2022_01/725822611</t>
  </si>
  <si>
    <t>725841311</t>
  </si>
  <si>
    <t>Baterie sprchové nástěnné pákové</t>
  </si>
  <si>
    <t>1954137322</t>
  </si>
  <si>
    <t>https://podminky.urs.cz/item/CS_URS_2022_01/725841311</t>
  </si>
  <si>
    <t>149</t>
  </si>
  <si>
    <t>725861102</t>
  </si>
  <si>
    <t>Zápachové uzávěrky zařizovacích předmětů pro umyvadla DN 40</t>
  </si>
  <si>
    <t>642088843</t>
  </si>
  <si>
    <t>https://podminky.urs.cz/item/CS_URS_2022_01/725861102</t>
  </si>
  <si>
    <t>150</t>
  </si>
  <si>
    <t>725863311</t>
  </si>
  <si>
    <t>Zápachové uzávěrky zařizovacích předmětů pro bidety DN 40</t>
  </si>
  <si>
    <t>1980813427</t>
  </si>
  <si>
    <t>https://podminky.urs.cz/item/CS_URS_2022_01/725863311</t>
  </si>
  <si>
    <t>151</t>
  </si>
  <si>
    <t>725865411</t>
  </si>
  <si>
    <t>Zápachové uzávěrky zařizovacích předmětů pro pisoáry DN 32/40</t>
  </si>
  <si>
    <t>-1951401900</t>
  </si>
  <si>
    <t>https://podminky.urs.cz/item/CS_URS_2022_01/725865411</t>
  </si>
  <si>
    <t>725869218</t>
  </si>
  <si>
    <t>Zápachové uzávěrky zařizovacích předmětů montáž zápachových uzávěrek dřezových dvoudílných U-sifonů</t>
  </si>
  <si>
    <t>-1259294003</t>
  </si>
  <si>
    <t>https://podminky.urs.cz/item/CS_URS_2022_01/725869218</t>
  </si>
  <si>
    <t>551618410</t>
  </si>
  <si>
    <t>vtok se zápachovou uzávěrkou DN 32</t>
  </si>
  <si>
    <t>-1488769064</t>
  </si>
  <si>
    <t>152</t>
  </si>
  <si>
    <t>725980122</t>
  </si>
  <si>
    <t>Dvířka 20/20</t>
  </si>
  <si>
    <t>394448772</t>
  </si>
  <si>
    <t>https://podminky.urs.cz/item/CS_URS_2022_01/725980122</t>
  </si>
  <si>
    <t>153</t>
  </si>
  <si>
    <t>998725201</t>
  </si>
  <si>
    <t>Přesun hmot pro zařizovací předměty stanovený procentní sazbou (%) z ceny vodorovná dopravní vzdálenost do 50 m v objektech výšky do 6 m</t>
  </si>
  <si>
    <t>1521032712</t>
  </si>
  <si>
    <t>https://podminky.urs.cz/item/CS_URS_2022_01/998725201</t>
  </si>
  <si>
    <t>726</t>
  </si>
  <si>
    <t>Zdravotechnika - předstěnové instalace</t>
  </si>
  <si>
    <t>142</t>
  </si>
  <si>
    <t>726111031</t>
  </si>
  <si>
    <t>Předstěnové instalační systémy pro zazdění do masivních zděných konstrukcí pro závěsné klozety ovládání zepředu, stavební výška 1080 mm</t>
  </si>
  <si>
    <t>1070081856</t>
  </si>
  <si>
    <t>https://podminky.urs.cz/item/CS_URS_2022_01/726111031</t>
  </si>
  <si>
    <t>726131041</t>
  </si>
  <si>
    <t>Předstěnové instalační systémy do lehkých stěn s kovovou konstrukcí pro závěsné klozety ovládání zepředu, stavební výšky 1120 mm</t>
  </si>
  <si>
    <t>1811486383</t>
  </si>
  <si>
    <t>https://podminky.urs.cz/item/CS_URS_2022_01/726131041</t>
  </si>
  <si>
    <t>143</t>
  </si>
  <si>
    <t>998726211</t>
  </si>
  <si>
    <t>Přesun hmot pro instalační prefabrikáty stanovený procentní sazbou (%) z ceny vodorovná dopravní vzdálenost do 50 m v objektech výšky do 6 m</t>
  </si>
  <si>
    <t>-2130093037</t>
  </si>
  <si>
    <t>https://podminky.urs.cz/item/CS_URS_2022_01/998726211</t>
  </si>
  <si>
    <t>139</t>
  </si>
  <si>
    <t>732331104</t>
  </si>
  <si>
    <t>Nádoby expanzní tlakové pro solární, topné a chladicí soustavy s membránou bez pojistného ventilu se závitovým připojením PN 1,0 o objemu 25 l</t>
  </si>
  <si>
    <t>370087159</t>
  </si>
  <si>
    <t>https://podminky.urs.cz/item/CS_URS_2022_01/732331104</t>
  </si>
  <si>
    <t>140</t>
  </si>
  <si>
    <t>732421201</t>
  </si>
  <si>
    <t>Čerpadla teplovodní závitová mokroběžná cirkulační pro TUV (elektronicky řízená) PN 10, do 80°C DN přípojky/dopravní výška H (m) - čerpací výkon Q (m3/h) DN 15 / do 0,9 m / 0,35 m3/h - s termostatem a časovým spínačem 24 hodin</t>
  </si>
  <si>
    <t>-1464442925</t>
  </si>
  <si>
    <t>https://podminky.urs.cz/item/CS_URS_2022_01/732421201</t>
  </si>
  <si>
    <t>141</t>
  </si>
  <si>
    <t>-415350629</t>
  </si>
  <si>
    <t>138</t>
  </si>
  <si>
    <t>-1058721789</t>
  </si>
  <si>
    <t>126</t>
  </si>
  <si>
    <t>998734202</t>
  </si>
  <si>
    <t>Přesun hmot pro armatury stanovený procentní sazbou (%) z ceny vodorovná dopravní vzdálenost do 50 m v objektech výšky přes 6 do 12 m</t>
  </si>
  <si>
    <t>-1390408991</t>
  </si>
  <si>
    <t>https://podminky.urs.cz/item/CS_URS_2022_01/998734202</t>
  </si>
  <si>
    <t>781</t>
  </si>
  <si>
    <t>Dokončovací práce - obklady</t>
  </si>
  <si>
    <t>160</t>
  </si>
  <si>
    <t>781491021</t>
  </si>
  <si>
    <t>Montáž zrcadel lepených silikonovým tmelem na keramický obklad, plochy do 1 m2</t>
  </si>
  <si>
    <t>-305860043</t>
  </si>
  <si>
    <t>5*0,6*0,6</t>
  </si>
  <si>
    <t>161</t>
  </si>
  <si>
    <t>634651240</t>
  </si>
  <si>
    <t>zrcadlo nemontované čiré tl. 4 mm, max. rozměr 3210 x 2250 mm</t>
  </si>
  <si>
    <t>1081710664</t>
  </si>
  <si>
    <t>162</t>
  </si>
  <si>
    <t>998781201</t>
  </si>
  <si>
    <t>Přesun hmot pro obklady keramické stanovený procentní sazbou (%) z ceny vodorovná dopravní vzdálenost do 50 m v objektech výšky do 6 m</t>
  </si>
  <si>
    <t>2132406742</t>
  </si>
  <si>
    <t>Práce a dodávky M</t>
  </si>
  <si>
    <t>23-M</t>
  </si>
  <si>
    <t>Montáže potrubí</t>
  </si>
  <si>
    <t>136</t>
  </si>
  <si>
    <t>230205055</t>
  </si>
  <si>
    <t>Montáž potrubí PE průměru do 110 mm návin nebo tyč, svařované na tupo nebo elektrospojkou Ø 110, tl. stěny 6,3 mm</t>
  </si>
  <si>
    <t>-1918496937</t>
  </si>
  <si>
    <t>https://podminky.urs.cz/item/CS_URS_2022_01/230205055</t>
  </si>
  <si>
    <t>137</t>
  </si>
  <si>
    <t>28613966</t>
  </si>
  <si>
    <t>trubka ochranná PEHD 110x4,2mm</t>
  </si>
  <si>
    <t>1602525769</t>
  </si>
  <si>
    <t>HZS profesí PSV zednické výpomoci a pomocné práce- prostupy stěnami (voda 12x) prostupy základy (kanalizace 3x), drážky ve stěnách (voda cca 26 m, kanal. cca 12 m), drážky v podlahách (voda cca 24 m, kanal. hlavní cca 22 m, vedlejší cca 23 m), vyspravení, začištění</t>
  </si>
  <si>
    <t>-1353415015</t>
  </si>
  <si>
    <t>21708ST - Stavební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</si>
  <si>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</si>
  <si>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</si>
  <si>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</si>
  <si>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</si>
  <si>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</si>
  <si>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</si>
  <si>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711 - Izolace proti vodě, vlhkosti a plynům</t>
  </si>
  <si>
    <t xml:space="preserve">    712 - Povlakové krytiny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</si>
  <si>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</si>
  <si>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</si>
  <si>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</si>
  <si>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</si>
  <si>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</si>
  <si>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</si>
  <si>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</si>
  <si>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</si>
  <si>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784 - Dokončovací práce - malby a tapety</t>
  </si>
  <si>
    <t xml:space="preserve">    786 - Dokončovací práce - čalounické úpravy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</si>
  <si>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</si>
  <si>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</si>
  <si>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-1058778937</t>
  </si>
  <si>
    <t>https://podminky.urs.cz/item/CS_URS_2022_01/113107162</t>
  </si>
  <si>
    <t>" beton. plocha " 135,0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</si>
  <si>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</si>
  <si>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</si>
  <si>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486404124</t>
  </si>
  <si>
    <t>https://podminky.urs.cz/item/CS_URS_2022_01/113107171</t>
  </si>
  <si>
    <t>1838698327</t>
  </si>
  <si>
    <t>" zámková dlažba " ((7,5*5,8)+(40,65+13,0+5,7)*3,0)*0,25</t>
  </si>
  <si>
    <t>-(135,0*0,25)</t>
  </si>
  <si>
    <t>131213701</t>
  </si>
  <si>
    <t>Hloubení nezapažených jam ručně s urovnáním dna do předepsaného profilu a spádu v hornině třídy těžitelnosti I skupiny 3 soudržných</t>
  </si>
  <si>
    <t>1977499394</t>
  </si>
  <si>
    <t>https://podminky.urs.cz/item/CS_URS_2022_01/131213701</t>
  </si>
  <si>
    <t>" Z/02 " (0,3*0,3*0,8)*4</t>
  </si>
  <si>
    <t>1795596673</t>
  </si>
  <si>
    <t>" okap. chodník " (40,61+4,67+0,62)*0,65*0,2</t>
  </si>
  <si>
    <t>-534305583</t>
  </si>
  <si>
    <t>21,638+0,288+5,967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</si>
  <si>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</si>
  <si>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</si>
  <si>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143751825</t>
  </si>
  <si>
    <t>https://podminky.urs.cz/item/CS_URS_2022_01/162751119</t>
  </si>
  <si>
    <t>27,893*12</t>
  </si>
  <si>
    <t>167111101</t>
  </si>
  <si>
    <t>Nakládání, skládání a překládání neulehlého výkopku nebo sypaniny ručně nakládání, z hornin třídy těžitelnosti I, skupiny 1 až 3</t>
  </si>
  <si>
    <t>-1914746713</t>
  </si>
  <si>
    <t>https://podminky.urs.cz/item/CS_URS_2022_01/167111101</t>
  </si>
  <si>
    <t>59329923</t>
  </si>
  <si>
    <t>27,893+1,6</t>
  </si>
  <si>
    <t>174111102</t>
  </si>
  <si>
    <t>Zásyp sypaninou z jakékoliv horniny ručně s uložením výkopku ve vrstvách se zhutněním v uzavřených prostorách s urovnáním povrchu zásypu</t>
  </si>
  <si>
    <t>-472077450</t>
  </si>
  <si>
    <t>https://podminky.urs.cz/item/CS_URS_2022_01/174111102</t>
  </si>
  <si>
    <t>" sklep " ( 4,0*3,75)*1,5</t>
  </si>
  <si>
    <t>58343872</t>
  </si>
  <si>
    <t>kamenivo drcené hrubé frakce 8/16</t>
  </si>
  <si>
    <t>2094385271</t>
  </si>
  <si>
    <t>22,5*1,8</t>
  </si>
  <si>
    <t>Zakládání</t>
  </si>
  <si>
    <t>275313611</t>
  </si>
  <si>
    <t>Základy z betonu prostého patky a bloky z betonu kamenem neprokládaného tř. C 16/20</t>
  </si>
  <si>
    <t>-723739329</t>
  </si>
  <si>
    <t>https://podminky.urs.cz/item/CS_URS_2022_01/275313611</t>
  </si>
  <si>
    <t>Svislé a kompletní konstrukce</t>
  </si>
  <si>
    <t>310238211</t>
  </si>
  <si>
    <t>Zazdívka otvorů ve zdivu nadzákladovém cihlami pálenými plochy přes 0,25 m2 do 1 m2 na maltu vápenocementovou</t>
  </si>
  <si>
    <t>-703632298</t>
  </si>
  <si>
    <t>https://podminky.urs.cz/item/CS_URS_2022_01/310238211</t>
  </si>
  <si>
    <t xml:space="preserve">" 108"  (0,85*1,0)*0,25</t>
  </si>
  <si>
    <t xml:space="preserve">" 108"  (1,1*0,15)*0,25</t>
  </si>
  <si>
    <t xml:space="preserve">" 118"  (0,4*0,6)*0,3</t>
  </si>
  <si>
    <t xml:space="preserve">" 114"  (0,65*1,4)*0,3</t>
  </si>
  <si>
    <t>314231164</t>
  </si>
  <si>
    <t>Zdivo komínů a ventilací volně stojících z cihel pálených lícových včetně spárování, pevnosti P 60, na maltu MVC dl. 290 mm (český formát 290x140x65 mm) plných</t>
  </si>
  <si>
    <t>-970747338</t>
  </si>
  <si>
    <t>https://podminky.urs.cz/item/CS_URS_2022_01/314231164</t>
  </si>
  <si>
    <t>(0,45*0,45)*1,3*2</t>
  </si>
  <si>
    <t>316381111</t>
  </si>
  <si>
    <t>Komínové krycí desky z betonu tř. C 12/15 až C 16/20 s případnou konstrukční obvodovou výztuží včetně bednění, s potěrem nebo s povrchem vyhlazeným ve spádu k okrajům, bez přesahu, tl. přes 50 do 80 mm</t>
  </si>
  <si>
    <t>-1319536163</t>
  </si>
  <si>
    <t>https://podminky.urs.cz/item/CS_URS_2022_01/316381111</t>
  </si>
  <si>
    <t>0,45*0,45*2</t>
  </si>
  <si>
    <t>317121151</t>
  </si>
  <si>
    <t>Montáž překladů ze železobetonových prefabrikátů dodatečně do připravených rýh, světlosti otvoru do 1050 mm</t>
  </si>
  <si>
    <t>582563293</t>
  </si>
  <si>
    <t>https://podminky.urs.cz/item/CS_URS_2022_01/317121151</t>
  </si>
  <si>
    <t>59321172</t>
  </si>
  <si>
    <t>překlad železobetonový příčkový vylehčený RZP 890x115x140mm</t>
  </si>
  <si>
    <t>1317171256</t>
  </si>
  <si>
    <t>593213</t>
  </si>
  <si>
    <t>překlad železobetonový příčkový vylehčený RZP 890x140x140mm</t>
  </si>
  <si>
    <t>-1788772757</t>
  </si>
  <si>
    <t>317121251</t>
  </si>
  <si>
    <t>Montáž překladů ze železobetonových prefabrikátů dodatečně do připravených rýh, světlosti otvoru přes 1050 do 1800 mm</t>
  </si>
  <si>
    <t>-680942084</t>
  </si>
  <si>
    <t>https://podminky.urs.cz/item/CS_URS_2022_01/317121251</t>
  </si>
  <si>
    <t>6+6+1</t>
  </si>
  <si>
    <t>59321211</t>
  </si>
  <si>
    <t>překlad železobetonový RZP vylehčený 1490x140x140mm</t>
  </si>
  <si>
    <t>-2088681783</t>
  </si>
  <si>
    <t>59321113</t>
  </si>
  <si>
    <t>překlad železobetonový RZP vylehčený1490x115x190mm</t>
  </si>
  <si>
    <t>-1358376368</t>
  </si>
  <si>
    <t>593211</t>
  </si>
  <si>
    <t>překlad železobetonový RZP vylehčený 2090x140x140mm</t>
  </si>
  <si>
    <t>1199755522</t>
  </si>
  <si>
    <t>317121351</t>
  </si>
  <si>
    <t>Montáž překladů ze železobetonových prefabrikátů dodatečně do připravených rýh, světlosti otvoru přes 1800 do 2400 mm</t>
  </si>
  <si>
    <t>862454617</t>
  </si>
  <si>
    <t>https://podminky.urs.cz/item/CS_URS_2022_01/317121351</t>
  </si>
  <si>
    <t>24</t>
  </si>
  <si>
    <t>59321213</t>
  </si>
  <si>
    <t>překlad železobetonový RZP vylehčený 2390x140x140mm</t>
  </si>
  <si>
    <t>952954502</t>
  </si>
  <si>
    <t>593212</t>
  </si>
  <si>
    <t>překlad železobetonový RZP vylehčený 2390x115x190mm</t>
  </si>
  <si>
    <t>1264304857</t>
  </si>
  <si>
    <t>317142444</t>
  </si>
  <si>
    <t>Překlady nenosné z pórobetonu osazené do tenkého maltového lože, výšky do 250 mm, šířky překladu 150 mm, délky překladu přes 1250 do 1500 mm</t>
  </si>
  <si>
    <t>1384636504</t>
  </si>
  <si>
    <t>https://podminky.urs.cz/item/CS_URS_2022_01/317142444</t>
  </si>
  <si>
    <t>" m.č. 108,114 " 2</t>
  </si>
  <si>
    <t>317234410</t>
  </si>
  <si>
    <t>Vyzdívka mezi nosníky cihlami pálenými na maltu cementovou</t>
  </si>
  <si>
    <t>-213666237</t>
  </si>
  <si>
    <t>https://podminky.urs.cz/item/CS_URS_2022_01/317234410</t>
  </si>
  <si>
    <t>(2,4*0,25+2,4*0,3+0,9*0,25*4+0,9*0,3*3+1,5*0,25*3+1,5*0,3*3+2,1*0,15)*0,1</t>
  </si>
  <si>
    <t>317944321</t>
  </si>
  <si>
    <t>Válcované nosníky dodatečně osazované do připravených otvorů bez zazdění hlav do č. 12</t>
  </si>
  <si>
    <t>-50764645</t>
  </si>
  <si>
    <t>https://podminky.urs.cz/item/CS_URS_2022_01/317944321</t>
  </si>
  <si>
    <t>" 107,112,113,118 - L 50/50/5 " (0,55*8)*3,77/1000</t>
  </si>
  <si>
    <t>342272225</t>
  </si>
  <si>
    <t>Příčky z pórobetonových tvárnic hladkých na tenké maltové lože objemová hmotnost do 500 kg/m3, tloušťka příčky 100 mm</t>
  </si>
  <si>
    <t>546567363</t>
  </si>
  <si>
    <t>https://podminky.urs.cz/item/CS_URS_2022_01/342272225</t>
  </si>
  <si>
    <t>(3,31+0,1+1,6+1,59+0,1+0,9+1,3+1,1)*2,7-(0,9+0,7*3+0,6)*2,0</t>
  </si>
  <si>
    <t>(6,25+2,6*2+3,75)*2,7-(0,8*3+0,7)*2,0</t>
  </si>
  <si>
    <t>(5,95+2,55*2+3,75)*2,7-(0,8*3+0,7)*2,0</t>
  </si>
  <si>
    <t xml:space="preserve">" 107 "  (0,8*2,1)</t>
  </si>
  <si>
    <t xml:space="preserve">" 112 "  (1,0*2,1)</t>
  </si>
  <si>
    <t>342272245</t>
  </si>
  <si>
    <t>Příčky z pórobetonových tvárnic hladkých na tenké maltové lože objemová hmotnost do 500 kg/m3, tloušťka příčky 150 mm</t>
  </si>
  <si>
    <t>-2039561289</t>
  </si>
  <si>
    <t>https://podminky.urs.cz/item/CS_URS_2022_01/342272245</t>
  </si>
  <si>
    <t xml:space="preserve">" 104,114,115 "  (0,9*1,2)*3</t>
  </si>
  <si>
    <t xml:space="preserve">" 114 "  (1,25*2,7)-(0,8*2,0)+(1,0*2,1)</t>
  </si>
  <si>
    <t xml:space="preserve">" 108 "  (1,25*2,7)-0,8*2,0</t>
  </si>
  <si>
    <t>342291111</t>
  </si>
  <si>
    <t>Ukotvení příček polyuretanovou pěnou, tl. příčky do 100 mm</t>
  </si>
  <si>
    <t>-2020568722</t>
  </si>
  <si>
    <t>https://podminky.urs.cz/item/CS_URS_2022_01/342291111</t>
  </si>
  <si>
    <t>15*2,7</t>
  </si>
  <si>
    <t>342291112</t>
  </si>
  <si>
    <t>Ukotvení příček polyuretanovou pěnou, tl. příčky přes 100 mm</t>
  </si>
  <si>
    <t>1032212141</t>
  </si>
  <si>
    <t>https://podminky.urs.cz/item/CS_URS_2022_01/342291112</t>
  </si>
  <si>
    <t>4*2,7</t>
  </si>
  <si>
    <t>348101220</t>
  </si>
  <si>
    <t>Osazení vrat nebo vrátek k oplocení na sloupky ocelové, plochy jednotlivě přes 2 do 4 m2</t>
  </si>
  <si>
    <t>68145499</t>
  </si>
  <si>
    <t>https://podminky.urs.cz/item/CS_URS_2022_01/348101220</t>
  </si>
  <si>
    <t>" Z02 " 1</t>
  </si>
  <si>
    <t>55342350</t>
  </si>
  <si>
    <t>brána plotová dvoukřídlá Pz s PVC vrstvou 1800x1800mm. spodní část výplň plech, horní poplast pletivo</t>
  </si>
  <si>
    <t>-1771453841</t>
  </si>
  <si>
    <t>" Z/02 " 1</t>
  </si>
  <si>
    <t>348401130</t>
  </si>
  <si>
    <t>Montáž oplocení z pletiva strojového s napínacími dráty přes 1,6 do 2,0 m</t>
  </si>
  <si>
    <t>-229688470</t>
  </si>
  <si>
    <t>https://podminky.urs.cz/item/CS_URS_2022_01/348401130</t>
  </si>
  <si>
    <t>" Z02 " 4,0</t>
  </si>
  <si>
    <t>31327506</t>
  </si>
  <si>
    <t>pletivo drátěné plastifikované se čtvercovými oky 50/2,7 mm v 1800mm</t>
  </si>
  <si>
    <t>-1206881674</t>
  </si>
  <si>
    <t>4*1,05 "Přepočtené koeficientem množství</t>
  </si>
  <si>
    <t>348401350</t>
  </si>
  <si>
    <t>Montáž oplocení z pletiva rozvinutí, uchycení a napnutí drátu napínacího</t>
  </si>
  <si>
    <t>-2116393603</t>
  </si>
  <si>
    <t>https://podminky.urs.cz/item/CS_URS_2022_01/348401350</t>
  </si>
  <si>
    <t>4,0*2</t>
  </si>
  <si>
    <t>15619100</t>
  </si>
  <si>
    <t>drát poplastovaný kruhový napínací 2,5/3,5mm</t>
  </si>
  <si>
    <t>-559499864</t>
  </si>
  <si>
    <t>8*1,05 "Přepočtené koeficientem množství</t>
  </si>
  <si>
    <t>349231811</t>
  </si>
  <si>
    <t>Přizdívka z cihel ostění s ozubem ve vybouraných otvorech, s vysekáním kapes pro zavázaní přes 80 do 150 mm</t>
  </si>
  <si>
    <t>-2104392112</t>
  </si>
  <si>
    <t>https://podminky.urs.cz/item/CS_URS_2022_01/349231811</t>
  </si>
  <si>
    <t>(1,0*0,25*2+0,5*0,15*2+0,6*0,25*6+0,6*0,3*6+0,6*0,25*2+0,6*0,3*2+1,4*0,25*2)</t>
  </si>
  <si>
    <t>417321313</t>
  </si>
  <si>
    <t>Ztužující pásy a věnce z betonu železového (bez výztuže) tř. C 16/20</t>
  </si>
  <si>
    <t>1530112152</t>
  </si>
  <si>
    <t>https://podminky.urs.cz/item/CS_URS_2022_01/417321313</t>
  </si>
  <si>
    <t>(4,8+1,0+0,3+3,97+0,15+5,0)*0,25*0,2*2</t>
  </si>
  <si>
    <t>(1,25+0,1+4,5+0,1+4,48+0,15+0,9+0,1+3,0+0,1+1,85+0,1+4,06+0,3)*0,3*0,2*2</t>
  </si>
  <si>
    <t>(3,47*0,15*0,2+0,15*0,15*0,2)</t>
  </si>
  <si>
    <t>(3,47*0,3*0,2+0,15*0,15*0,2)</t>
  </si>
  <si>
    <t>(4,4*0,3*0,2+4,4*0,15*0,2)</t>
  </si>
  <si>
    <t>(3,85+3,75)*0,3*0,2</t>
  </si>
  <si>
    <t>(3,85+3,75)*0,15*0,2</t>
  </si>
  <si>
    <t>417351115</t>
  </si>
  <si>
    <t>Bednění bočnic ztužujících pásů a věnců včetně vzpěr zřízení</t>
  </si>
  <si>
    <t>781106177</t>
  </si>
  <si>
    <t>https://podminky.urs.cz/item/CS_URS_2022_01/417351115</t>
  </si>
  <si>
    <t>(40,4+4,4)*0,25*2</t>
  </si>
  <si>
    <t>40,4-(0,3*2+0,15*2+0,1)*0,25*2</t>
  </si>
  <si>
    <t>(3,85*0,25*5+3,75*0,25*3+3,9*0,25*3)</t>
  </si>
  <si>
    <t>417351116</t>
  </si>
  <si>
    <t>Bednění bočnic ztužujících pásů a věnců včetně vzpěr odstranění</t>
  </si>
  <si>
    <t>2046947649</t>
  </si>
  <si>
    <t>https://podminky.urs.cz/item/CS_URS_2022_01/417351116</t>
  </si>
  <si>
    <t>417361821</t>
  </si>
  <si>
    <t>Výztuž ztužujících pásů a věnců z betonářské oceli 10 505 (R) nebo BSt 500</t>
  </si>
  <si>
    <t>-376460247</t>
  </si>
  <si>
    <t>https://podminky.urs.cz/item/CS_URS_2022_01/417361821</t>
  </si>
  <si>
    <t>D10</t>
  </si>
  <si>
    <t>(4,8+1,0+0,3+3,97+0,15+5,0)*4*2*0,617/1000</t>
  </si>
  <si>
    <t>(1,25+0,1+4,5+0,1+4,48+0,15+0,9+0,1+3,0+0,1+1,85+0,1+4,06+0,3)*4*2*0,617/1000</t>
  </si>
  <si>
    <t>(3,47*2)*4*0,617/1000</t>
  </si>
  <si>
    <t>(4,4*2)*4*0,617/1000</t>
  </si>
  <si>
    <t>(3,85+3,75)*4*2*0,617/1000</t>
  </si>
  <si>
    <t>Mezisoučet</t>
  </si>
  <si>
    <t>D6</t>
  </si>
  <si>
    <t>(4,8+1,0+0,3+3,97+0,15+5,0)*2*4*0,9*0,222/1000</t>
  </si>
  <si>
    <t>(1,25+0,1+4,5+0,1+4,48+0,15+0,9+0,1+3,0+0,1+1,85+0,1+4,06+0,3)*2*4*1,0*0,222/1000</t>
  </si>
  <si>
    <t>(3,47*0,7+3,47*1,0)*4*0,222/1000</t>
  </si>
  <si>
    <t>(4,4*1,0+4,4*0,7)*4*0,222/1000</t>
  </si>
  <si>
    <t>(3,85*1,0+3,85*0,7+3,75*0,1+3,75*0,7)*4*0,222/1000</t>
  </si>
  <si>
    <t>Komunikace pozemní</t>
  </si>
  <si>
    <t>564231011</t>
  </si>
  <si>
    <t>Podklad nebo podsyp ze štěrkopísku ŠP s rozprostřením, vlhčením a zhutněním plochy jednotlivě do 100 m2, po zhutnění tl. 100 mm</t>
  </si>
  <si>
    <t>-2075056311</t>
  </si>
  <si>
    <t>https://podminky.urs.cz/item/CS_URS_2022_01/564231011</t>
  </si>
  <si>
    <t>(40,61+4,67+0,5)*0,5</t>
  </si>
  <si>
    <t>45</t>
  </si>
  <si>
    <t>564851111</t>
  </si>
  <si>
    <t>Podklad ze štěrkodrti ŠD s rozprostřením a zhutněním plochy přes 100 m2, po zhutnění tl. 150 mm</t>
  </si>
  <si>
    <t>478626062</t>
  </si>
  <si>
    <t>https://podminky.urs.cz/item/CS_URS_2022_01/564851111</t>
  </si>
  <si>
    <t>" zámková dlažba " ((7,5*5,8)+(40,65+13,0+5,7)*3,0)+0,45</t>
  </si>
  <si>
    <t>-(1,5*2,0*2+1,5*1,25)</t>
  </si>
  <si>
    <t>564871116</t>
  </si>
  <si>
    <t>Podklad ze štěrkodrti ŠD s rozprostřením a zhutněním plochy přes 100 m2, po zhutnění tl. 300 mm</t>
  </si>
  <si>
    <t>-2107109895</t>
  </si>
  <si>
    <t>https://podminky.urs.cz/item/CS_URS_2022_01/564871116</t>
  </si>
  <si>
    <t>(1,5*2,0*2+1,5*1,25)</t>
  </si>
  <si>
    <t>596211132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</si>
  <si>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C, pro plochy přes 100 do 300 m2</t>
  </si>
  <si>
    <t>76725012</t>
  </si>
  <si>
    <t>https://podminky.urs.cz/item/CS_URS_2022_01/596211132</t>
  </si>
  <si>
    <t>" zámková dlažba vč. vstupů" ((7,5*5,8)+(40,65+13,0+5,7)*3,0)+0,45</t>
  </si>
  <si>
    <t>59245032</t>
  </si>
  <si>
    <t>dlažba zámková profilová 230x140x60mm přírodní</t>
  </si>
  <si>
    <t>-570251555</t>
  </si>
  <si>
    <t>222,0*1,02</t>
  </si>
  <si>
    <t>Úpravy povrchů, podlahy a osazování výplní</t>
  </si>
  <si>
    <t>612135101</t>
  </si>
  <si>
    <t>Hrubá výplň rýh maltou jakékoli šířky rýhy ve stěnách</t>
  </si>
  <si>
    <t>-953700675</t>
  </si>
  <si>
    <t>https://podminky.urs.cz/item/CS_URS_2022_01/612135101</t>
  </si>
  <si>
    <t>2,5*3*0,15+2,65*2*0,2+2,7*2*0,4+2,8*0,2+2,8*2*0,45+1,27*1,0*0,3+2,8*1,0*0,3+2,7*0,15*2</t>
  </si>
  <si>
    <t>612142001</t>
  </si>
  <si>
    <t>Potažení vnitřních ploch pletivem v ploše nebo pruzích, na plném podkladu sklovláknitým vtlačením do tmelu stěn</t>
  </si>
  <si>
    <t>1304941440</t>
  </si>
  <si>
    <t>https://podminky.urs.cz/item/CS_URS_2022_01/612142001</t>
  </si>
  <si>
    <t>obklady na příčkách</t>
  </si>
  <si>
    <t>" 102 " (3,31+1,6-0,9)*2,0</t>
  </si>
  <si>
    <t>" 103 " (1,3*2+1,59-0,7)*2,0</t>
  </si>
  <si>
    <t>" 104 " (0,9+1,3-0,7)*2,0</t>
  </si>
  <si>
    <t>" 109 " (1,89+2,55-0,8)*2,0</t>
  </si>
  <si>
    <t>" 110 " (3,26+2,55*2-0,7-0,8)*2,0</t>
  </si>
  <si>
    <t>" 111 " (0,9+2,55*2-0,7)*2,0</t>
  </si>
  <si>
    <t>" 115 " (0,9+2,55+1,0-0,7)*2,0</t>
  </si>
  <si>
    <t>" 116 " (3,0+2,55*2-0,7-0,8)*2,0</t>
  </si>
  <si>
    <t>" 117 " (1,85+2,55*2-0,8)*2,0</t>
  </si>
  <si>
    <t>na příčkách</t>
  </si>
  <si>
    <t xml:space="preserve">" 101 "  (4,8+0,3+1,05)*2,65-(0,9+0,7*2)*2,0</t>
  </si>
  <si>
    <t xml:space="preserve">" 102 "  (3,31+1,6)*0,65</t>
  </si>
  <si>
    <t xml:space="preserve">" 103 "  (1,59+1,3*2)*0,65</t>
  </si>
  <si>
    <t xml:space="preserve">" 104 "  (0,9+1,3)*0,65</t>
  </si>
  <si>
    <t xml:space="preserve">" 105 "  (1,1+1,05)*2,65+(1,0*2,1)-(0,7*2,0)*2</t>
  </si>
  <si>
    <t xml:space="preserve">" 107 "  (1,1*2,1+1,25*2,65)-0,8*2,0</t>
  </si>
  <si>
    <t xml:space="preserve">" 108 "  (6,25+1,15*2)*2,65-(0,8*2,0)*5</t>
  </si>
  <si>
    <t xml:space="preserve">" 109 "  (1,89+2,6)*0,65</t>
  </si>
  <si>
    <t xml:space="preserve">" 110 "  (3,26+2,55*2)*0,65</t>
  </si>
  <si>
    <t xml:space="preserve">" 111 "  (0,9+2,55*2)*0,65</t>
  </si>
  <si>
    <t xml:space="preserve">" 112 "  (3,75*2,65+1,0*2,1)-0,8*2,0</t>
  </si>
  <si>
    <t xml:space="preserve">" 113 "  (1,0*2,1+1,0*2,1+1,25*2,65)-0,8*2,0</t>
  </si>
  <si>
    <t xml:space="preserve">" 114 "  (5,95+1,15*2)*2,65-(0,8*2,0)*4</t>
  </si>
  <si>
    <t xml:space="preserve">" 115 "  (0,9+2,55)*0,65</t>
  </si>
  <si>
    <t xml:space="preserve">" 116 "  (3,0+2,55*2)*0,65</t>
  </si>
  <si>
    <t xml:space="preserve">" 117 "  (1,85+2,55*2)*0,65</t>
  </si>
  <si>
    <t xml:space="preserve">" 118 "  (3,75*2,6)-0,8*2,0</t>
  </si>
  <si>
    <t>612311131</t>
  </si>
  <si>
    <t>Potažení vnitřních ploch vápenným štukem tloušťky do 3 mm svislých konstrukcí stěn</t>
  </si>
  <si>
    <t>1210148638</t>
  </si>
  <si>
    <t>https://podminky.urs.cz/item/CS_URS_2022_01/612311131</t>
  </si>
  <si>
    <t>612321141</t>
  </si>
  <si>
    <t>Omítka vápenocementová vnitřních ploch nanášená ručně dvouvrstvá, tloušťky jádrové omítky do 10 mm a tloušťky štuku do 3 mm štuková svislých konstrukcí stěn</t>
  </si>
  <si>
    <t>1999443831</t>
  </si>
  <si>
    <t>https://podminky.urs.cz/item/CS_URS_2022_01/612321141</t>
  </si>
  <si>
    <t xml:space="preserve">" 101 "  (4,8+2,15+1,4)*2,65-(1,05*2,65+1,95*1,0+1,1*2,1)+(1,1+4,2)*0,15+(1,85+2,0)*0,15</t>
  </si>
  <si>
    <t xml:space="preserve">" 103 "  (1,59*0,65)+(0,6*3*0,15)</t>
  </si>
  <si>
    <t xml:space="preserve">" 104 "  (0,9+1,3)*0,65+(0,6*3*0,15)</t>
  </si>
  <si>
    <t xml:space="preserve">" 105 "  (1,1+1,05)*2,65-(0,7*2,1+0,8*2,1)+(0,8+4,2)*0,2</t>
  </si>
  <si>
    <t xml:space="preserve">" 106 "  (1,1+1,3)*2*0,65+(0,6*3*0,15)</t>
  </si>
  <si>
    <t xml:space="preserve">" 107 "  (3,97+3,85)*2*2,65-(1,95*1,0+1,25*2,65+0,8*2,1+0,45*0,3)+(1,95+2,0)*0,15</t>
  </si>
  <si>
    <t xml:space="preserve">" 108 "  (6,25*2,65)-(1,0*1,0+1,1*2,1)+(1,0*3+1,0+4,2)*0,15</t>
  </si>
  <si>
    <t xml:space="preserve">" 109 "  (1,89+2,6)*0,65+(0,6*3*0,15)</t>
  </si>
  <si>
    <t xml:space="preserve">" 110 "  (3,26*0,65)+(1,1+1,2)*0,15</t>
  </si>
  <si>
    <t xml:space="preserve">" 111 "  (0,9*0,65)+(0,6*3*0,2)</t>
  </si>
  <si>
    <t xml:space="preserve">" 112 "  (4,5*2+3,75)*2,65-(1,95*1,0+0,45*0,3)+(1,95+2,0)*0,2</t>
  </si>
  <si>
    <t>-(1,0*2,1)</t>
  </si>
  <si>
    <t xml:space="preserve">" 113 "  (4,48+3,75)*2*2,65-(1,95*1,0+0,45*0,3+1,0*2,1+1,25*2,65+1,0*2,1)+(1,95+2,0)*0,2</t>
  </si>
  <si>
    <t xml:space="preserve">" 114 "  (1,15+5,95)*2,65-(1,1*2,1+1,0*1,0)+(1,1+4,2)*0,2</t>
  </si>
  <si>
    <t xml:space="preserve">" 115 "  (2,55+0,9)*0,65+(0,6*3*0,2)</t>
  </si>
  <si>
    <t xml:space="preserve">" 116 "  (3,0*0,65)+(1,2+1,2)*0,2</t>
  </si>
  <si>
    <t xml:space="preserve">" 117 "  (1,85*0,65)+(0,6*3*0,2)</t>
  </si>
  <si>
    <t xml:space="preserve">" 118 "  (4,06*2+3,75)*2,65-(1,95*1,0)+(1,95+2,0)*0,2</t>
  </si>
  <si>
    <t xml:space="preserve">" 119 "  (3,47+3,9)*2*2,65-(1,6*2,1)+(1,6+4,2)*0,15</t>
  </si>
  <si>
    <t>612321191</t>
  </si>
  <si>
    <t>Omítka vápenocementová vnitřních ploch nanášená ručně Příplatek k cenám za každých dalších i započatých 5 mm tloušťky omítky přes 10 mm stěn</t>
  </si>
  <si>
    <t>-1394487690</t>
  </si>
  <si>
    <t>https://podminky.urs.cz/item/CS_URS_2022_01/612321191</t>
  </si>
  <si>
    <t>54</t>
  </si>
  <si>
    <t>612322121</t>
  </si>
  <si>
    <t>Omítka vápenocementová lehčená vnitřních ploch nanášená ručně jednovrstvá, tloušťky do 10 mm hladká svislých konstrukcí stěn</t>
  </si>
  <si>
    <t>710855510</t>
  </si>
  <si>
    <t>https://podminky.urs.cz/item/CS_URS_2022_01/612322121</t>
  </si>
  <si>
    <t>55</t>
  </si>
  <si>
    <t>612331121</t>
  </si>
  <si>
    <t>Omítka cementová vnitřních ploch nanášená ručně jednovrstvá, tloušťky do 10 mm hladká svislých konstrukcí stěn</t>
  </si>
  <si>
    <t>-2019585792</t>
  </si>
  <si>
    <t>https://podminky.urs.cz/item/CS_URS_2022_01/612331121</t>
  </si>
  <si>
    <t xml:space="preserve">" 102 "  (3,31+1,6)*2*2,0-0,9*2,0</t>
  </si>
  <si>
    <t xml:space="preserve">" 103 "  (1,59+1,3)*2*2,0-0,7*2,0</t>
  </si>
  <si>
    <t xml:space="preserve">" 104 "  (0,9+1,3)*2*2,0-0,7*2,0</t>
  </si>
  <si>
    <t xml:space="preserve">" 106 "  (1,1+1,3)*2*2,0-0,8*2,0</t>
  </si>
  <si>
    <t xml:space="preserve">" 109 "  (1,89+2,6)*2*2,0-0,8*2,0</t>
  </si>
  <si>
    <t xml:space="preserve">" 110 "  (3,26+2,55)*2*2,0-(0,7+0,8)*2,0</t>
  </si>
  <si>
    <t xml:space="preserve">" 111 "  (0,9+2,55)*2*2,0-0,7*2,0</t>
  </si>
  <si>
    <t xml:space="preserve">" 115 "  (0,9+2,55)*2*2,0-0,7*2,0</t>
  </si>
  <si>
    <t xml:space="preserve">" 116 "  (3,0+2,55)*2*2,0-(0,8+0,7)*2,0</t>
  </si>
  <si>
    <t xml:space="preserve">" 117 "  (1,85+2,55)*2*2,0-0,8*2,0</t>
  </si>
  <si>
    <t>" 102 " -(3,31+1,6-0,9)*2,0</t>
  </si>
  <si>
    <t>" 103 " -(1,3*2+1,59-0,7)*2,0</t>
  </si>
  <si>
    <t>" 104 " -(0,9+1,3-0,7)*2,0</t>
  </si>
  <si>
    <t>" 109 " -(1,89+2,55-0,8)*2,0</t>
  </si>
  <si>
    <t>" 110 " -(3,26+2,55*2-0,7-0,8)*2,0</t>
  </si>
  <si>
    <t>" 111 " -(0,9+2,55*2-0,7)*2,0</t>
  </si>
  <si>
    <t>" 115 " -(0,9+2,55-0,7)*2,0</t>
  </si>
  <si>
    <t>" 116 " -(3,0+2,55*2-0,7-0,8)*2,0</t>
  </si>
  <si>
    <t>" 117 " -(1,85+2,55*2-0,8)*2,0</t>
  </si>
  <si>
    <t>622151011</t>
  </si>
  <si>
    <t>Penetrační nátěr vnějších pastovitých tenkovrstvých omítek silikátový paropropustný stěn</t>
  </si>
  <si>
    <t>1516429674</t>
  </si>
  <si>
    <t>https://podminky.urs.cz/item/CS_URS_2022_01/622151011</t>
  </si>
  <si>
    <t>40,65*(3,2+2,6)+4,67*(3,2+2,6)/2*2</t>
  </si>
  <si>
    <t>-(1,95*1,0*5+0,6*0,6*7+1,0*1,0*2+1,2*0,6*2+1,1*1,7*3+1,6*1,7+0,45*0,3*4)</t>
  </si>
  <si>
    <t>((1,95+2,0)*5+(0,6*3*7)+(1,0*3*2)+(1,2+1,2)*2+(1,1+3,4)-3+(1,6+3,4))*0,16</t>
  </si>
  <si>
    <t>622151021</t>
  </si>
  <si>
    <t>Penetrační nátěr vnějších pastovitých tenkovrstvých omítek mozaikových akrylátový stěn</t>
  </si>
  <si>
    <t>-518446893</t>
  </si>
  <si>
    <t>https://podminky.urs.cz/item/CS_URS_2022_01/622151021</t>
  </si>
  <si>
    <t>(40,61+4,63)*2*0,4-(1,1*0,4*3+1,6*0,4)+(0,4*0,16)*8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</si>
  <si>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</si>
  <si>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</si>
  <si>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1465385522</t>
  </si>
  <si>
    <t>https://podminky.urs.cz/item/CS_URS_2022_01/622211021</t>
  </si>
  <si>
    <t>(40,61+4,63)*2*0,6-(1,1*0,4*3+1,6*0,4)</t>
  </si>
  <si>
    <t>28376355</t>
  </si>
  <si>
    <t>deska perimetrická pro zateplení spodních staveb 200kPa λ=0,034 tl 120mm</t>
  </si>
  <si>
    <t>1550202854</t>
  </si>
  <si>
    <t>52,328*1,05 "Přepočtené koeficientem množství</t>
  </si>
  <si>
    <t>60</t>
  </si>
  <si>
    <t>622211031</t>
  </si>
  <si>
    <t>Montáž kontaktního zateplení vnějších stěn lepením a mechanickým kotvením polystyrénových desek do betonu a zdiva tl přes 120 do 160 mm</t>
  </si>
  <si>
    <t>-1838151690</t>
  </si>
  <si>
    <t>https://podminky.urs.cz/item/CS_URS_2022_01/622211031</t>
  </si>
  <si>
    <t>28375952</t>
  </si>
  <si>
    <t>deska EPS 70 fasádní λ=0,039 tl 160mm</t>
  </si>
  <si>
    <t>143658159</t>
  </si>
  <si>
    <t>238,276*1,05 "Přepočtené koeficientem množství</t>
  </si>
  <si>
    <t>622252001</t>
  </si>
  <si>
    <t>Montáž profilů kontaktního zateplení zakládacích soklových připevněných hmoždinkami</t>
  </si>
  <si>
    <t>-571461808</t>
  </si>
  <si>
    <t>https://podminky.urs.cz/item/CS_URS_2022_01/622252001</t>
  </si>
  <si>
    <t>(40,65+4,67)*2-(1,1*3+1,6)</t>
  </si>
  <si>
    <t>63</t>
  </si>
  <si>
    <t>59051653</t>
  </si>
  <si>
    <t>profil zakládací Al tl 0,7mm pro ETICS pro izolant tl 160mm</t>
  </si>
  <si>
    <t>-1927462258</t>
  </si>
  <si>
    <t>85,74*1,05 "Přepočtené koeficientem množství</t>
  </si>
  <si>
    <t>622252002</t>
  </si>
  <si>
    <t>Montáž profilů kontaktního zateplení ostatních stěnových, dilatačních apod. lepených do tmelu</t>
  </si>
  <si>
    <t>2046593108</t>
  </si>
  <si>
    <t>https://podminky.urs.cz/item/CS_URS_2022_01/622252002</t>
  </si>
  <si>
    <t>" rohy " (3,2+2,6)*2</t>
  </si>
  <si>
    <t>" okna " ((1,95+2,0)*5+(0,6*3*7)+(1,0*3*2)+(1,2+1,2)*2+(1,1*4,2)*3+(1,6+4,2))</t>
  </si>
  <si>
    <t>" parapetní " (1,95*5+0,6*7+1,0*2+1,2*2)</t>
  </si>
  <si>
    <t>63127416</t>
  </si>
  <si>
    <t>profil rohový PVC 23x23mm s výztužnou tkaninou š 100mm pro ETICS</t>
  </si>
  <si>
    <t>-1361520892</t>
  </si>
  <si>
    <t>" rohy " (3,2+2,6)*2*1,05</t>
  </si>
  <si>
    <t>12,18*1,05 "Přepočtené koeficientem množství</t>
  </si>
  <si>
    <t>59051486</t>
  </si>
  <si>
    <t>profil rohový PVC 15x15mm s výztužnou tkaninou š 100mm pro ETICS</t>
  </si>
  <si>
    <t>1523192793</t>
  </si>
  <si>
    <t>" okna " ((1,95+2,0)*5+(0,6*3*7)+(1,0*3*2)+(1,2+1,2)*2+(1,1*4,2)*3+(1,6+4,2))*1,05</t>
  </si>
  <si>
    <t>67</t>
  </si>
  <si>
    <t>28342205</t>
  </si>
  <si>
    <t>profil začišťovací PVC 6mm s výztužnou tkaninou pro ostění ETICS</t>
  </si>
  <si>
    <t>1449367835</t>
  </si>
  <si>
    <t>59051512</t>
  </si>
  <si>
    <t>profil začišťovací s okapnicí PVC s výztužnou tkaninou pro parapet ETICS</t>
  </si>
  <si>
    <t>-2024973103</t>
  </si>
  <si>
    <t>" parapetní " (1,95*5+0,6*7+1,0*2+1,2*2)*1,05</t>
  </si>
  <si>
    <t>622511112</t>
  </si>
  <si>
    <t>Omítka tenkovrstvá akrylátová vnějších ploch probarvená bez penetrace mozaiková střednězrnná stěn</t>
  </si>
  <si>
    <t>1114911811</t>
  </si>
  <si>
    <t>https://podminky.urs.cz/item/CS_URS_2022_01/622511112</t>
  </si>
  <si>
    <t>70</t>
  </si>
  <si>
    <t>622531012</t>
  </si>
  <si>
    <t>Omítka tenkovrstvá silikonová vnějších ploch probarvená bez penetrace zatíraná (škrábaná), zrnitost 1,5 mm stěn</t>
  </si>
  <si>
    <t>107898983</t>
  </si>
  <si>
    <t>https://podminky.urs.cz/item/CS_URS_2022_01/622531012</t>
  </si>
  <si>
    <t>629991011</t>
  </si>
  <si>
    <t>Zakrytí vnějších ploch před znečištěním včetně pozdějšího odkrytí výplní otvorů a svislých ploch fólií přilepenou lepící páskou</t>
  </si>
  <si>
    <t>-771813344</t>
  </si>
  <si>
    <t>https://podminky.urs.cz/item/CS_URS_2022_01/629991011</t>
  </si>
  <si>
    <t>1,95*1,0*5+0,6*0,6*7+1,0*1,0*2+1,2*0,6*2+1,1*2,1*3+1,6*2,1+0,45*0,3*4</t>
  </si>
  <si>
    <t>629995101</t>
  </si>
  <si>
    <t>Očištění vnějších ploch tlakovou vodou omytím</t>
  </si>
  <si>
    <t>-229562384</t>
  </si>
  <si>
    <t>https://podminky.urs.cz/item/CS_URS_2022_01/629995101</t>
  </si>
  <si>
    <t>(40,67-0,32)*(3,3+2,85)</t>
  </si>
  <si>
    <t>(4,67-0,32)*(3,3+2,85)/2*2</t>
  </si>
  <si>
    <t>-(1,95*1,0)*5-(1,95+2,0)*0,1*5</t>
  </si>
  <si>
    <t>-(0,6*0,6)*7+(0,6*3)*0,1</t>
  </si>
  <si>
    <t>-(1,1*2,1)*3</t>
  </si>
  <si>
    <t>-(1,0*1,0+1,0*2,4)</t>
  </si>
  <si>
    <t>-(1,65*1,0+1,1*2,1+1,6*2,1+1,2*0,6*2+0,45*0,3*4)</t>
  </si>
  <si>
    <t>629995201</t>
  </si>
  <si>
    <t>Očištění vnějších ploch tryskáním křemičitým pískem sušeným</t>
  </si>
  <si>
    <t>365654155</t>
  </si>
  <si>
    <t>https://podminky.urs.cz/item/CS_URS_2022_01/629995201</t>
  </si>
  <si>
    <t>(40,61+4,63)*2*0,2</t>
  </si>
  <si>
    <t>631311125</t>
  </si>
  <si>
    <t>Mazanina z betonu prostého bez zvýšených nároků na prostředí tl. přes 80 do 120 mm tř. C 20/25</t>
  </si>
  <si>
    <t>1311050946</t>
  </si>
  <si>
    <t>https://podminky.urs.cz/item/CS_URS_2022_01/631311125</t>
  </si>
  <si>
    <t>skladba B = 102,103,104,105,106,108,109,110,111</t>
  </si>
  <si>
    <t>(5,3+2,1+1,2+1,3+1,4+7,1+4,9+8,5+2,3)*0,085*1,1</t>
  </si>
  <si>
    <t>skladba C = 114,115,116,117</t>
  </si>
  <si>
    <t>((6,5+2,3+7,6+4,7)-(2,0*3,75))*0,115*1,1</t>
  </si>
  <si>
    <t>skladba Ć= část 114,115,116</t>
  </si>
  <si>
    <t>(2,0*3,75)*0,115*1,1</t>
  </si>
  <si>
    <t>631312141</t>
  </si>
  <si>
    <t>Doplnění dosavadních mazanin prostým betonem s dodáním hmot, bez potěru, plochy jednotlivě rýh v dosavadních mazaninách</t>
  </si>
  <si>
    <t>-1573546434</t>
  </si>
  <si>
    <t>https://podminky.urs.cz/item/CS_URS_2022_01/631312141</t>
  </si>
  <si>
    <t>(1,4+2,99+0,1)*0,15*0,1+(1,25*0,2*0,1)+(3,75*0,4*0,1)+(1,67*0,2*0,1)+(3,75*0,45*0,1)+(1,25*0,25*0,1)</t>
  </si>
  <si>
    <t>631319173</t>
  </si>
  <si>
    <t>Příplatek k cenám mazanin za stržení povrchu spodní vrstvy mazaniny latí před vložením výztuže nebo pletiva pro tl. obou vrstev mazaniny přes 80 do 120 mm</t>
  </si>
  <si>
    <t>-516644613</t>
  </si>
  <si>
    <t>https://podminky.urs.cz/item/CS_URS_2022_01/631319173</t>
  </si>
  <si>
    <t>631362021</t>
  </si>
  <si>
    <t>Výztuž mazanin ze svařovaných sítí z drátů typu KARI</t>
  </si>
  <si>
    <t>-1237638423</t>
  </si>
  <si>
    <t>https://podminky.urs.cz/item/CS_URS_2022_01/631362021</t>
  </si>
  <si>
    <t>(5,3+2,1+1,2+1,3+1,4+7,1+4,9+8,5+2,3)*3,03/1000</t>
  </si>
  <si>
    <t>((6,5+2,3+7,6+4,7)-(2,0*3,75))*3,03/1000</t>
  </si>
  <si>
    <t>(2,0*3,75)*3,03/1000</t>
  </si>
  <si>
    <t>632450121</t>
  </si>
  <si>
    <t>Potěr cementový vyrovnávací ze suchých směsí v pásu o průměrné (střední) tl. od 10 do 20 mm</t>
  </si>
  <si>
    <t>-1159108477</t>
  </si>
  <si>
    <t>https://podminky.urs.cz/item/CS_URS_2022_01/632450121</t>
  </si>
  <si>
    <t>parapety</t>
  </si>
  <si>
    <t>1,95*0,25*2+1,95*0,3*3+0,6*0,25*4+0,6*0,3*3+1,2*0,25+1,2*0,3+1,0*0,25+1,0*0,3</t>
  </si>
  <si>
    <t>632452411</t>
  </si>
  <si>
    <t>Doplnění cementového potěru na mazaninách a betonových podkladech (s dodáním hmot), hlazeného dřevěným nebo ocelovým hladítkem, plochy jednotlivě přes 1 m2 do 4 m2 a tl. do 10 mm</t>
  </si>
  <si>
    <t>-1218767891</t>
  </si>
  <si>
    <t>https://podminky.urs.cz/item/CS_URS_2022_01/632452411</t>
  </si>
  <si>
    <t>(5,3+2,1+1,2+1,3+1,4+7,1+4,9+8,5+2,3)</t>
  </si>
  <si>
    <t>(2,0*3,75)</t>
  </si>
  <si>
    <t>637211122</t>
  </si>
  <si>
    <t>Okapový chodník z dlaždic betonových se zalitím spár cementovou maltou do písku, tl. dlaždic 60 mm</t>
  </si>
  <si>
    <t>843778936</t>
  </si>
  <si>
    <t>https://podminky.urs.cz/item/CS_URS_2022_01/637211122</t>
  </si>
  <si>
    <t>637311131</t>
  </si>
  <si>
    <t>Okapový chodník z obrubníků betonových zahradních, se zalitím spár cementovou maltou do lože z betonu prostého</t>
  </si>
  <si>
    <t>2092406423</t>
  </si>
  <si>
    <t>https://podminky.urs.cz/item/CS_URS_2022_01/637311131</t>
  </si>
  <si>
    <t>40,61+4,67+0,5*3</t>
  </si>
  <si>
    <t>642942611</t>
  </si>
  <si>
    <t>Osazování zárubní nebo rámů kovových dveřních lisovaných nebo z úhelníků bez dveřních křídel na montážní pěnu, plochy otvoru do 2,5 m2</t>
  </si>
  <si>
    <t>-2038632720</t>
  </si>
  <si>
    <t>https://podminky.urs.cz/item/CS_URS_2022_01/642942611</t>
  </si>
  <si>
    <t>55331481</t>
  </si>
  <si>
    <t>zárubeň jednokřídlá ocelová pro zdění tl stěny 75-100mm rozměru 700/1970, 2100mm</t>
  </si>
  <si>
    <t>75265282</t>
  </si>
  <si>
    <t>55331482</t>
  </si>
  <si>
    <t>zárubeň jednokřídlá ocelová pro zdění tl stěny 75-100mm rozměru 800/1970, 2100mm</t>
  </si>
  <si>
    <t>-1946376312</t>
  </si>
  <si>
    <t>55331483</t>
  </si>
  <si>
    <t>zárubeň jednokřídlá ocelová pro zdění tl stěny 75-100mm rozměru 900/1970, 2100mm</t>
  </si>
  <si>
    <t>785851231</t>
  </si>
  <si>
    <t>55331487</t>
  </si>
  <si>
    <t>zárubeň jednokřídlá ocelová pro zdění tl stěny 110-150mm rozměru 800/1970, 2100mm</t>
  </si>
  <si>
    <t>-859739610</t>
  </si>
  <si>
    <t>642942721</t>
  </si>
  <si>
    <t>Osazování zárubní nebo rámů kovových dveřních lisovaných nebo z úhelníků bez dveřních křídel na montážní pěnu, plochy otvoru přes 2,5 do 4,5 m2</t>
  </si>
  <si>
    <t>-2063072243</t>
  </si>
  <si>
    <t>https://podminky.urs.cz/item/CS_URS_2022_01/642942721</t>
  </si>
  <si>
    <t>" rám vrat " 1</t>
  </si>
  <si>
    <t>64494112</t>
  </si>
  <si>
    <t>Opracování prostupů se zatmelením v KZS ( mřížky VZT, svítidla )</t>
  </si>
  <si>
    <t>-1531972133</t>
  </si>
  <si>
    <t>" dodávka u VZT " 1+5+2+4+3</t>
  </si>
  <si>
    <t>Ostatní konstrukce a práce, bourání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</si>
  <si>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</si>
  <si>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</si>
  <si>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-1555815391</t>
  </si>
  <si>
    <t>https://podminky.urs.cz/item/CS_URS_2022_01/916231213</t>
  </si>
  <si>
    <t xml:space="preserve">" zámková dlažba "  (7,5+5,8*2+40,65+13,0+5,7+3,0+12,5+4,0)</t>
  </si>
  <si>
    <t xml:space="preserve">" vstupy "  ((1,5*2+2,0)*2+(1,5+1,25*2)+(1,5*2))</t>
  </si>
  <si>
    <t>59217002</t>
  </si>
  <si>
    <t>obrubník betonový zahradní šedý 1000x50x200mm</t>
  </si>
  <si>
    <t>-1979920777</t>
  </si>
  <si>
    <t xml:space="preserve">" zámková dlažba "  (7,5+5,8*2+40,65+13,0+5,7+3,0+12,5+4,0)*1,05</t>
  </si>
  <si>
    <t>59217003</t>
  </si>
  <si>
    <t>obrubník betonový zahradní 500x50x250mm</t>
  </si>
  <si>
    <t>2082709153</t>
  </si>
  <si>
    <t xml:space="preserve">" vstupy "  ((1,5*2+2,0)*2+(1,5+1,25*2)+(1,5*2))*1,05</t>
  </si>
  <si>
    <t>916991121</t>
  </si>
  <si>
    <t>Lože pod obrubníky, krajníky nebo obruby z dlažebních kostek z betonu prostého</t>
  </si>
  <si>
    <t>-2099473871</t>
  </si>
  <si>
    <t>https://podminky.urs.cz/item/CS_URS_2022_01/916991121</t>
  </si>
  <si>
    <t>114,95*0,2*0,2</t>
  </si>
  <si>
    <t>941111121</t>
  </si>
  <si>
    <t>Montáž lešení řadového trubkového lehkého pracovního s podlahami s provozním zatížením tř. 3 do 200 kg/m2 šířky tř. W09 přes 0,9 do 1,2 m, výšky do 10 m</t>
  </si>
  <si>
    <t>1534257992</t>
  </si>
  <si>
    <t>https://podminky.urs.cz/item/CS_URS_2022_01/941111121</t>
  </si>
  <si>
    <t>(40,65+1,2*2+4,67*1,2*2)*2*3,4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</si>
  <si>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</si>
  <si>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</si>
  <si>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-1130319471</t>
  </si>
  <si>
    <t>https://podminky.urs.cz/item/CS_URS_2022_01/941111221</t>
  </si>
  <si>
    <t>368,954*60</t>
  </si>
  <si>
    <t>941111821</t>
  </si>
  <si>
    <t>Demontáž lešení řadového trubkového lehkého pracovního s podlahami s provozním zatížením tř. 3 do 200 kg/m2 šířky tř. W09 přes 0,9 do 1,2 m, výšky do 10 m</t>
  </si>
  <si>
    <t>-814794990</t>
  </si>
  <si>
    <t>https://podminky.urs.cz/item/CS_URS_2022_01/941111821</t>
  </si>
  <si>
    <t>949101111</t>
  </si>
  <si>
    <t>Lešení pomocné pracovní pro objekty pozemních staveb pro zatížení do 150 kg/m2, o výšce lešeňové podlahy do 1,9 m</t>
  </si>
  <si>
    <t>-38827779</t>
  </si>
  <si>
    <t>https://podminky.urs.cz/item/CS_URS_2022_01/949101111</t>
  </si>
  <si>
    <t>" m.č.101,104,105,106,107,108,109,111,112,113,114,115,117,118,119"</t>
  </si>
  <si>
    <t>(10,7+1,2+1,3+1,4+15,2+7,1+4,9+2,3+16,8+16,8+6,5+2,3+4,7+15,2+13,5)</t>
  </si>
  <si>
    <t xml:space="preserve">" m.č.  102,103,110,116 " </t>
  </si>
  <si>
    <t>(5,3+2,1+8,5+7,6)</t>
  </si>
  <si>
    <t>952901111</t>
  </si>
  <si>
    <t>Vyčištění budov nebo objektů před předáním do užívání budov bytové nebo občanské výstavby, světlé výšky podlaží do 4 m</t>
  </si>
  <si>
    <t>1429487073</t>
  </si>
  <si>
    <t>https://podminky.urs.cz/item/CS_URS_2022_01/952901111</t>
  </si>
  <si>
    <t>40,65*4,67</t>
  </si>
  <si>
    <t>953941213</t>
  </si>
  <si>
    <t>Osazování drobných kovových předmětů se zalitím maltou cementovou, do vysekaných kapes nebo připravených otvorů VZT mřížek do zdiva</t>
  </si>
  <si>
    <t>-511836704</t>
  </si>
  <si>
    <t>" VZT " 2+6+1</t>
  </si>
  <si>
    <t>" přívod vzduchu " 4*2</t>
  </si>
  <si>
    <t>4297291</t>
  </si>
  <si>
    <t xml:space="preserve">žaluzie protidešťová  450x300mm - 01</t>
  </si>
  <si>
    <t>-75088195</t>
  </si>
  <si>
    <t>4297292</t>
  </si>
  <si>
    <t>gravitační podtlaková mřížka 450x300mm - 01</t>
  </si>
  <si>
    <t>-2098751996</t>
  </si>
  <si>
    <t>953943122</t>
  </si>
  <si>
    <t>Osazování drobných kovových předmětů výrobků ostatních jinde neuvedených do betonu se zajištěním polohy k bednění či k výztuži před zabetonováním hmotnosti přes 1 do 5 kg/kus</t>
  </si>
  <si>
    <t>280257255</t>
  </si>
  <si>
    <t>https://podminky.urs.cz/item/CS_URS_2022_01/953943122</t>
  </si>
  <si>
    <t>55342255</t>
  </si>
  <si>
    <t>sloupek plotový průběžný Pz a komaxitový 2500/38x1,5mm</t>
  </si>
  <si>
    <t>-834800158</t>
  </si>
  <si>
    <t xml:space="preserve">"  Z/02" 4</t>
  </si>
  <si>
    <t>953961214</t>
  </si>
  <si>
    <t>Kotvy chemické s vyvrtáním otvoru do betonu, železobetonu nebo tvrdého kamene chemická patrona, velikost M 16, hloubka 125 mm</t>
  </si>
  <si>
    <t>1290229774</t>
  </si>
  <si>
    <t>https://podminky.urs.cz/item/CS_URS_2022_01/953961214</t>
  </si>
  <si>
    <t>21*2</t>
  </si>
  <si>
    <t>953965132</t>
  </si>
  <si>
    <t>Kotvy chemické s vyvrtáním otvoru kotevní šrouby pro chemické kotvy, velikost M 16, délka 260 mm</t>
  </si>
  <si>
    <t>-837605410</t>
  </si>
  <si>
    <t>https://podminky.urs.cz/item/CS_URS_2022_01/953965132</t>
  </si>
  <si>
    <t>962031132</t>
  </si>
  <si>
    <t>Bourání příček z cihel, tvárnic nebo příčkovek z cihel pálených, plných nebo dutých na maltu vápennou nebo vápenocementovou, tl. do 100 mm</t>
  </si>
  <si>
    <t>-111764911</t>
  </si>
  <si>
    <t>https://podminky.urs.cz/item/CS_URS_2022_01/962031132</t>
  </si>
  <si>
    <t>(1,4*2,6-0,6*2,0)+(2,99+1,9)*2,6-0,6*2,0*2</t>
  </si>
  <si>
    <t>962031133</t>
  </si>
  <si>
    <t>Bourání příček z cihel, tvárnic nebo příčkovek z cihel pálených, plných nebo dutých na maltu vápennou nebo vápenocementovou, tl. do 150 mm</t>
  </si>
  <si>
    <t>58397865</t>
  </si>
  <si>
    <t>https://podminky.urs.cz/item/CS_URS_2022_01/962031133</t>
  </si>
  <si>
    <t>(1,25*2,75-0,9*2,0)+(1,67*2,8-0,9*2,0)+(0,9+0,1+1,15)*2,7-(0,9*2,0)</t>
  </si>
  <si>
    <t>962032230</t>
  </si>
  <si>
    <t>Bourání zdiva nadzákladového z cihel nebo tvárnic z cihel pálených nebo vápenopískových, na maltu vápennou nebo vápenocementovou, objemu do 1 m3</t>
  </si>
  <si>
    <t>-615731192</t>
  </si>
  <si>
    <t>https://podminky.urs.cz/item/CS_URS_2022_01/962032230</t>
  </si>
  <si>
    <t>(0,45*0,3)*0,25+(0,45*0,3)*0,3*3</t>
  </si>
  <si>
    <t>962032231</t>
  </si>
  <si>
    <t>Bourání zdiva nadzákladového z cihel nebo tvárnic z cihel pálených nebo vápenopískových, na maltu vápennou nebo vápenocementovou, objemu přes 1 m3</t>
  </si>
  <si>
    <t>1649528137</t>
  </si>
  <si>
    <t>https://podminky.urs.cz/item/CS_URS_2022_01/962032231</t>
  </si>
  <si>
    <t>(3,75*2,7-0,9*2,0)*0,3+(3,75*2,8-0,8*2,0)*0,34+(2,01*1,27-0,2)+(0,935*2,8*0,2)</t>
  </si>
  <si>
    <t xml:space="preserve">" krbové těleso "  1,3*0,8*2,65</t>
  </si>
  <si>
    <t>-1161902034</t>
  </si>
  <si>
    <t>110</t>
  </si>
  <si>
    <t>962032631</t>
  </si>
  <si>
    <t>Bourání zdiva nadzákladového z cihel nebo tvárnic komínového z cihel pálených, šamotových nebo vápenopískových nad střechou na maltu vápennou nebo vápenocementovou</t>
  </si>
  <si>
    <t>180584006</t>
  </si>
  <si>
    <t>https://podminky.urs.cz/item/CS_URS_2022_01/962032631</t>
  </si>
  <si>
    <t>" kotelna " 1,0*1,1*7,2</t>
  </si>
  <si>
    <t xml:space="preserve">" šatny  " 0,45*0,45*4,2*2</t>
  </si>
  <si>
    <t>963012510</t>
  </si>
  <si>
    <t>Bourání stropů z desek nebo panelů železobetonových prefabrikovaných s dutinami z desek, š. do 300 mm tl. do 140 mm</t>
  </si>
  <si>
    <t>1285839601</t>
  </si>
  <si>
    <t>https://podminky.urs.cz/item/CS_URS_2022_01/963012510</t>
  </si>
  <si>
    <t>" strop sklep " ( 4,0*3,75)*0,14</t>
  </si>
  <si>
    <t>965042231</t>
  </si>
  <si>
    <t>Bourání mazanin betonových nebo z litého asfaltu tl. přes 100 mm, plochy do 4 m2</t>
  </si>
  <si>
    <t>-1931981418</t>
  </si>
  <si>
    <t>https://podminky.urs.cz/item/CS_URS_2022_01/965042231</t>
  </si>
  <si>
    <t>skladba B = 102,103,104,105,106,108,109,110,111 část</t>
  </si>
  <si>
    <t>(2,1+1,2+1,3+1,4+2,3)*0,22</t>
  </si>
  <si>
    <t>965042241</t>
  </si>
  <si>
    <t>Bourání mazanin betonových nebo z litého asfaltu tl. přes 100 mm, plochy přes 4 m2</t>
  </si>
  <si>
    <t>-398577960</t>
  </si>
  <si>
    <t>https://podminky.urs.cz/item/CS_URS_2022_01/965042241</t>
  </si>
  <si>
    <t>" strop sklep " ( 4,0*3,75)*0,11</t>
  </si>
  <si>
    <t>-1525061370</t>
  </si>
  <si>
    <t>(5,3+7,1+4,9+8,5)*0,22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</si>
  <si>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</si>
  <si>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</si>
  <si>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993694221</t>
  </si>
  <si>
    <t>https://podminky.urs.cz/item/CS_URS_2022_01/967031132</t>
  </si>
  <si>
    <t>968062354</t>
  </si>
  <si>
    <t>Vybourání dřevěných rámů oken s křídly, dveřních zárubní, vrat, stěn, ostění nebo obkladů rámů oken s křídly dvojitých, plochy do 1 m2</t>
  </si>
  <si>
    <t>-1872836323</t>
  </si>
  <si>
    <t>https://podminky.urs.cz/item/CS_URS_2022_01/968062354</t>
  </si>
  <si>
    <t>0,6*0,6*3</t>
  </si>
  <si>
    <t>968062355</t>
  </si>
  <si>
    <t>Vybourání dřevěných rámů oken s křídly, dveřních zárubní, vrat, stěn, ostění nebo obkladů rámů oken s křídly dvojitých, plochy do 2 m2</t>
  </si>
  <si>
    <t>1126916737</t>
  </si>
  <si>
    <t>https://podminky.urs.cz/item/CS_URS_2022_01/968062355</t>
  </si>
  <si>
    <t>(1,95*1,0)*6+1,65*1,0</t>
  </si>
  <si>
    <t>968072455</t>
  </si>
  <si>
    <t>Vybourání kovových rámů oken s křídly, dveřních zárubní, vrat, stěn, ostění nebo obkladů dveřních zárubní, plochy do 2 m2</t>
  </si>
  <si>
    <t>925799292</t>
  </si>
  <si>
    <t>https://podminky.urs.cz/item/CS_URS_2022_01/968072455</t>
  </si>
  <si>
    <t>0,6*1,97*2+0,7*1,97+0,8*1,97*4+0,9*1,97*3+1,1*1,97</t>
  </si>
  <si>
    <t>968072558</t>
  </si>
  <si>
    <t>Vybourání kovových rámů oken s křídly, dveřních zárubní, vrat, stěn, ostění nebo obkladů vrat, mimo posuvných a skládacích, plochy do 5 m2</t>
  </si>
  <si>
    <t>1682500389</t>
  </si>
  <si>
    <t>https://podminky.urs.cz/item/CS_URS_2022_01/968072558</t>
  </si>
  <si>
    <t>1,6*1,6</t>
  </si>
  <si>
    <t>971033241</t>
  </si>
  <si>
    <t>Vybourání otvorů ve zdivu základovém nebo nadzákladovém z cihel, tvárnic, příčkovek z cihel pálených na maltu vápennou nebo vápenocementovou plochy do 0,0225 m2, tl. do 300 mm</t>
  </si>
  <si>
    <t>2764557</t>
  </si>
  <si>
    <t>https://podminky.urs.cz/item/CS_URS_2022_01/971033241</t>
  </si>
  <si>
    <t xml:space="preserve">" VZT  D100 " 6</t>
  </si>
  <si>
    <t>" VZT D150 " 2</t>
  </si>
  <si>
    <t>971033541</t>
  </si>
  <si>
    <t>Vybourání otvorů ve zdivu základovém nebo nadzákladovém z cihel, tvárnic, příčkovek z cihel pálených na maltu vápennou nebo vápenocementovou plochy do 1 m2, tl. do 300 mm</t>
  </si>
  <si>
    <t>-1454433253</t>
  </si>
  <si>
    <t>https://podminky.urs.cz/item/CS_URS_2022_01/971033541</t>
  </si>
  <si>
    <t xml:space="preserve">" okno "  0,6*0,6*0,3*3+0,6*0,6*0,25*4</t>
  </si>
  <si>
    <t xml:space="preserve">" okno "  1,0*1,0*0,25</t>
  </si>
  <si>
    <t xml:space="preserve">" okno "  1,2*0,6*0,25+1,2*0,6*0,3</t>
  </si>
  <si>
    <t xml:space="preserve">" vrata "  (1,6*2,1-1,6*1,6)*0,15</t>
  </si>
  <si>
    <t>122</t>
  </si>
  <si>
    <t>971033641</t>
  </si>
  <si>
    <t>Vybourání otvorů ve zdivu základovém nebo nadzákladovém z cihel, tvárnic, příčkovek z cihel pálených na maltu vápennou nebo vápenocementovou plochy do 4 m2, tl. do 300 mm</t>
  </si>
  <si>
    <t>-1960448419</t>
  </si>
  <si>
    <t>https://podminky.urs.cz/item/CS_URS_2022_01/971033641</t>
  </si>
  <si>
    <t>123</t>
  </si>
  <si>
    <t>974031664</t>
  </si>
  <si>
    <t>Vysekání rýh ve zdivu cihelném na maltu vápennou nebo vápenocementovou pro vtahování nosníků do zdí, před vybouráním otvoru do hl. 150 mm, při v. nosníku do 150 mm</t>
  </si>
  <si>
    <t>-1109109381</t>
  </si>
  <si>
    <t>https://podminky.urs.cz/item/CS_URS_2022_01/974031664</t>
  </si>
  <si>
    <t xml:space="preserve">" pro L 50/50/5 "  (8*0,55)</t>
  </si>
  <si>
    <t>124</t>
  </si>
  <si>
    <t>974031666</t>
  </si>
  <si>
    <t>Vysekání rýh ve zdivu cihelném na maltu vápennou nebo vápenocementovou pro vtahování nosníků do zdí, před vybouráním otvoru do hl. 150 mm, při v. nosníku do 250 mm</t>
  </si>
  <si>
    <t>105216818</t>
  </si>
  <si>
    <t>https://podminky.urs.cz/item/CS_URS_2022_01/974031666</t>
  </si>
  <si>
    <t>(2,4*4+0,9*14+1,5*12+2,1)</t>
  </si>
  <si>
    <t>125</t>
  </si>
  <si>
    <t>975021211</t>
  </si>
  <si>
    <t>Podchycení nadzákladového zdiva pod stropem dřevěnou výztuhou nad vybouraným otvorem, pro jakoukoliv délku podchycení, při tl. zdiva do 450 mm</t>
  </si>
  <si>
    <t>2146883731</t>
  </si>
  <si>
    <t>https://podminky.urs.cz/item/CS_URS_2022_01/975021211</t>
  </si>
  <si>
    <t>1,0+1,6+0,6*7+1,2*2</t>
  </si>
  <si>
    <t>976074121</t>
  </si>
  <si>
    <t>Vybourání kovových madel, zábradlí, dvířek, zděří, kotevních želez kotevních želez zapuštěných do 300 mm, ve zdivu nebo dlažbě z cihel na maltu vápennou nebo vápenocementovou</t>
  </si>
  <si>
    <t>1722152142</t>
  </si>
  <si>
    <t>https://podminky.urs.cz/item/CS_URS_2022_01/976074121</t>
  </si>
  <si>
    <t>" mříže oken " 3*4</t>
  </si>
  <si>
    <t>978013191</t>
  </si>
  <si>
    <t>Otlučení vápenných nebo vápenocementových omítek vnitřních ploch stěn s vyškrabáním spar, s očištěním zdiva, v rozsahu přes 50 do 100 %</t>
  </si>
  <si>
    <t>-359292505</t>
  </si>
  <si>
    <t>https://podminky.urs.cz/item/CS_URS_2022_01/978013191</t>
  </si>
  <si>
    <t xml:space="preserve">" 101 "  (6,0+3,85)*2*2,75-((1,95*1,0+0,6*0,6*3+1,1*2,1+0,9*2,1))+(1,95+2,0)*0,15+(0,6*3*0,15)*3+(1,1+4,2+0,9+4,2)*0,15</t>
  </si>
  <si>
    <t xml:space="preserve">" 107 "  (3,97+3,85)*2*2,75-(1,95*1,0+1,25*2,65+1,05*2,1)+(1,95+2,0)*0,15</t>
  </si>
  <si>
    <t xml:space="preserve">" 108-112 "  (6,25+3,85)*2*2,75-(1,95*1+1,1*2,1+1,0*1,0+1,0*2,1+0,6*0,6*2+1,2*0,6+1,25*2,65)+(1,95+2,0)*0,15+(1,0+4,2)*0,15</t>
  </si>
  <si>
    <t xml:space="preserve">" 113 "  (4,48+3,85)*2*2,75-(1,95*1,0+1,0*2,1+2,15*2,75+1,2*0,6)+(1,95+2,0)*0,15</t>
  </si>
  <si>
    <t xml:space="preserve">" 114-118 "  (1,0+3,0+0,1*2+1,85+4,06+3,85)*2*2,75-(2,15*2,75+1,1*2,1+1,0*1,0+0,65*1,0+1,95*1,0*2+0,6*0,6*2+1,2*0,6)+(1,1+4,2)*0,15+(1,95+2,0)*0,15</t>
  </si>
  <si>
    <t xml:space="preserve">" 119 "  (3,47+3,9)*2*2,75-(1,6*2,4)</t>
  </si>
  <si>
    <t>978015391</t>
  </si>
  <si>
    <t>Otlučení vápenných nebo vápenocementových omítek vnějších ploch s vyškrabáním spar a s očištěním zdiva stupně členitosti 1 a 2, v rozsahu přes 80 do 100 %</t>
  </si>
  <si>
    <t>-1798642188</t>
  </si>
  <si>
    <t>https://podminky.urs.cz/item/CS_URS_2022_01/978015391</t>
  </si>
  <si>
    <t>981011316</t>
  </si>
  <si>
    <t>Demolice budov postupným rozebíráním z cihel, kamene, smíšeného nebo hrázděného zdiva, tvárnic na maltu vápennou nebo vápenocementovou s podílem konstrukcí přes 30 do 35 %</t>
  </si>
  <si>
    <t>-1020456557</t>
  </si>
  <si>
    <t>https://podminky.urs.cz/item/CS_URS_2022_01/981011316</t>
  </si>
  <si>
    <t>kotelna</t>
  </si>
  <si>
    <t>(5,8*6,59)*(4,0+2,25)/2</t>
  </si>
  <si>
    <t>997</t>
  </si>
  <si>
    <t>Přesun sutě</t>
  </si>
  <si>
    <t>997006551</t>
  </si>
  <si>
    <t>Hrubé urovnání suti na skládce bez zhutnění</t>
  </si>
  <si>
    <t>28012829</t>
  </si>
  <si>
    <t>https://podminky.urs.cz/item/CS_URS_2022_01/997006551</t>
  </si>
  <si>
    <t>997013151</t>
  </si>
  <si>
    <t>Vnitrostaveništní doprava suti a vybouraných hmot vodorovně do 50 m svisle s omezením mechanizace pro budovy a haly výšky do 6 m</t>
  </si>
  <si>
    <t>-1996674663</t>
  </si>
  <si>
    <t>https://podminky.urs.cz/item/CS_URS_2022_01/997013151</t>
  </si>
  <si>
    <t>997013501</t>
  </si>
  <si>
    <t>Odvoz suti a vybouraných hmot na skládku nebo meziskládku se složením, na vzdálenost do 1 km</t>
  </si>
  <si>
    <t>480843663</t>
  </si>
  <si>
    <t>https://podminky.urs.cz/item/CS_URS_2022_01/997013501</t>
  </si>
  <si>
    <t>997013509</t>
  </si>
  <si>
    <t>Odvoz suti a vybouraných hmot na skládku nebo meziskládku se složením, na vzdálenost Příplatek k ceně za každý další i započatý 1 km přes 1 km</t>
  </si>
  <si>
    <t>-982923151</t>
  </si>
  <si>
    <t>https://podminky.urs.cz/item/CS_URS_2022_01/997013509</t>
  </si>
  <si>
    <t>281,702*21</t>
  </si>
  <si>
    <t>997013631</t>
  </si>
  <si>
    <t>Poplatek za uložení stavebního odpadu na skládce (skládkovné) směsného stavebního a demoličního zatříděného do Katalogu odpadů pod kódem 17 09 04</t>
  </si>
  <si>
    <t>-125164074</t>
  </si>
  <si>
    <t>https://podminky.urs.cz/item/CS_URS_2022_01/997013631</t>
  </si>
  <si>
    <t>281,702-0,184</t>
  </si>
  <si>
    <t>997013813</t>
  </si>
  <si>
    <t>Poplatek za uložení stavebního odpadu na skládce (skládkovné) z plastických hmot zatříděného do Katalogu odpadů pod kódem 17 02 03</t>
  </si>
  <si>
    <t>1610839103</t>
  </si>
  <si>
    <t>https://podminky.urs.cz/item/CS_URS_2022_01/997013813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</si>
  <si>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</si>
  <si>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</si>
  <si>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1089366095</t>
  </si>
  <si>
    <t>https://podminky.urs.cz/item/CS_URS_2022_01/998017001</t>
  </si>
  <si>
    <t>711</t>
  </si>
  <si>
    <t>Izolace proti vodě, vlhkosti a plynům</t>
  </si>
  <si>
    <t>711193121</t>
  </si>
  <si>
    <t>Izolace proti zemní vlhkosti ostatní těsnicí hmotou dvousložkovou na bázi cementu na ploše vodorovné V</t>
  </si>
  <si>
    <t>-1670894875</t>
  </si>
  <si>
    <t>https://podminky.urs.cz/item/CS_URS_2022_01/711193121</t>
  </si>
  <si>
    <t xml:space="preserve">" m.č. 102,103,110,116 " </t>
  </si>
  <si>
    <t>5,3+2,1+8,5+7,6</t>
  </si>
  <si>
    <t>711193131</t>
  </si>
  <si>
    <t>Izolace proti zemní vlhkosti ostatní těsnicí hmotou dvousložkovou na bázi cementu na ploše svislé S</t>
  </si>
  <si>
    <t>-494304167</t>
  </si>
  <si>
    <t>https://podminky.urs.cz/item/CS_URS_2022_01/711193131</t>
  </si>
  <si>
    <t xml:space="preserve">" m.č. 102,103,109,110,111,115,116,117 " </t>
  </si>
  <si>
    <t xml:space="preserve">"102"  (3,31+1,6)*2*0,15-0,9*0,15</t>
  </si>
  <si>
    <t xml:space="preserve">"103"  (0,8*2+1,3)*1,85+(1,5+1,3)*2*0,15-0,7*0,15</t>
  </si>
  <si>
    <t xml:space="preserve">"109"  (0,99+0,6)*2,0</t>
  </si>
  <si>
    <t xml:space="preserve">"110"  (3,26+1,0*2)*1,85+(3,26+2,55)*2*0,15-(0,7+0,8)*0,15</t>
  </si>
  <si>
    <t xml:space="preserve">"111"  (0,9+0,6*2)*2,0</t>
  </si>
  <si>
    <t xml:space="preserve">"115"  (0,9+0,6*2)*2,0</t>
  </si>
  <si>
    <t xml:space="preserve">"116"  (3,3+1,0*2)*1,85+(3,0+2,55)*2*0,15-(0,7+0,8)*0,15</t>
  </si>
  <si>
    <t xml:space="preserve">"117"  (0,96+0,6)*2,0</t>
  </si>
  <si>
    <t>998711201</t>
  </si>
  <si>
    <t>Přesun hmot pro izolace proti vodě, vlhkosti a plynům stanovený procentní sazbou (%) z ceny vodorovná dopravní vzdálenost do 50 m v objektech výšky do 6 m</t>
  </si>
  <si>
    <t>-569383260</t>
  </si>
  <si>
    <t>https://podminky.urs.cz/item/CS_URS_2022_01/998711201</t>
  </si>
  <si>
    <t>712</t>
  </si>
  <si>
    <t>Povlakové krytiny</t>
  </si>
  <si>
    <t>712331801</t>
  </si>
  <si>
    <t>Odstranění povlakové krytiny střech plochých do 10° z pásů uložených na sucho AIP nebo NAIP</t>
  </si>
  <si>
    <t>-391408768</t>
  </si>
  <si>
    <t>https://podminky.urs.cz/item/CS_URS_2022_01/712331801</t>
  </si>
  <si>
    <t>40,7*4,75</t>
  </si>
  <si>
    <t>712361701</t>
  </si>
  <si>
    <t>Provedení povlakové krytiny střech plochých do 10° fólií položenou volně s přilepením spojů</t>
  </si>
  <si>
    <t>-322905265</t>
  </si>
  <si>
    <t>https://podminky.urs.cz/item/CS_URS_2022_01/712361701</t>
  </si>
  <si>
    <t>40,71*5,45</t>
  </si>
  <si>
    <t>63150819</t>
  </si>
  <si>
    <t>fólie kontaktní difuzně propustná pro doplňkovou hydroizolační vrstvu, jednovrstvá mikrovláknitá s funkční vrstvou tl 220μm</t>
  </si>
  <si>
    <t>-984707850</t>
  </si>
  <si>
    <t>221,87*1,1655 "Přepočtené koeficientem množství</t>
  </si>
  <si>
    <t>998712201</t>
  </si>
  <si>
    <t>Přesun hmot pro povlakové krytiny stanovený procentní sazbou (%) z ceny vodorovná dopravní vzdálenost do 50 m v objektech výšky do 6 m</t>
  </si>
  <si>
    <t>12224263</t>
  </si>
  <si>
    <t>https://podminky.urs.cz/item/CS_URS_2022_01/998712201</t>
  </si>
  <si>
    <t>713121111</t>
  </si>
  <si>
    <t>Montáž tepelné izolace podlah rohožemi, pásy, deskami, dílci, bloky (izolační materiál ve specifikaci) kladenými volně jednovrstvá</t>
  </si>
  <si>
    <t>1245063300</t>
  </si>
  <si>
    <t>https://podminky.urs.cz/item/CS_URS_2022_01/713121111</t>
  </si>
  <si>
    <t>((6,5+2,3+7,6+4,7)-(2,0*3,75))</t>
  </si>
  <si>
    <t>28376423</t>
  </si>
  <si>
    <t>deska z polystyrénu XPS, hrana polodrážková a hladký povrch 300kPA tl 120mm</t>
  </si>
  <si>
    <t>-871032586</t>
  </si>
  <si>
    <t>55,2*1,02 "Přepočtené koeficientem množství</t>
  </si>
  <si>
    <t>713191132</t>
  </si>
  <si>
    <t>Montáž tepelné izolace stavebních konstrukcí - doplňky a konstrukční součásti podlah, stropů vrchem nebo střech překrytím fólií separační z PE</t>
  </si>
  <si>
    <t>-529416634</t>
  </si>
  <si>
    <t>https://podminky.urs.cz/item/CS_URS_2022_01/713191132</t>
  </si>
  <si>
    <t>28323053</t>
  </si>
  <si>
    <t>fólie PE (500 kg/m3) separační podlahová oddělující tepelnou izolaci tl 0,6mm</t>
  </si>
  <si>
    <t>-94921941</t>
  </si>
  <si>
    <t>55,2*1,1655 "Přepočtené koeficientem množství</t>
  </si>
  <si>
    <t>-61784929</t>
  </si>
  <si>
    <t>751</t>
  </si>
  <si>
    <t>Vzduchotechnika</t>
  </si>
  <si>
    <t>751111271</t>
  </si>
  <si>
    <t>Montáž ventilátoru axiálního středotlakého potrubního základního, průměru do 200 mm</t>
  </si>
  <si>
    <t>954702367</t>
  </si>
  <si>
    <t>https://podminky.urs.cz/item/CS_URS_2022_01/751111271</t>
  </si>
  <si>
    <t>5423313</t>
  </si>
  <si>
    <t>ventilátor do potrubí s doběhem (TD-500/150-160 SILENT T IP44, 500m3/h) pod podhledem, odtah potrubím SPIRO150mm dl 1,8m. do fasády nad podhledem s gravitační přetlakovou mřížkou - V1</t>
  </si>
  <si>
    <t>1411480223</t>
  </si>
  <si>
    <t>751122051</t>
  </si>
  <si>
    <t>Montáž ventilátoru radiálního nízkotlakého podhledového základního, průměru do 100 mm</t>
  </si>
  <si>
    <t>-79253362</t>
  </si>
  <si>
    <t>https://podminky.urs.cz/item/CS_URS_2022_01/751122051</t>
  </si>
  <si>
    <t>5423311</t>
  </si>
  <si>
    <t>ventilátor radiální do potrubí s doběhem (CB-100 PLUS, 130m3/h) v podhledu, odtah potrubím 100mm dl 1m. do fasády nad podhledem s gravitační přetlakovou mřížkou - V2</t>
  </si>
  <si>
    <t>-1758456575</t>
  </si>
  <si>
    <t>5423312</t>
  </si>
  <si>
    <t>ventilátor radiální do potrubí s doběhem (CB-250 PLUS, 230m3/h) v podhledu, odtah potrubím 100mm dl 1,2m. do fasády nad podhledem s gravitační přetlakovou mřížkou - V3</t>
  </si>
  <si>
    <t>-925356478</t>
  </si>
  <si>
    <t>998751201</t>
  </si>
  <si>
    <t>Přesun hmot pro vzduchotechniku stanovený procentní sazbou (%) z ceny vodorovná dopravní vzdálenost do 50 m v objektech výšky do 12 m</t>
  </si>
  <si>
    <t>1985415446</t>
  </si>
  <si>
    <t>https://podminky.urs.cz/item/CS_URS_2022_01/998751201</t>
  </si>
  <si>
    <t>762</t>
  </si>
  <si>
    <t>Konstrukce tesařské</t>
  </si>
  <si>
    <t>762083111</t>
  </si>
  <si>
    <t>Impregnace řeziva máčením proti dřevokaznému hmyzu a houbám, třída ohrožení 1 a 2 (dřevo v interiéru)</t>
  </si>
  <si>
    <t>749084547</t>
  </si>
  <si>
    <t>https://podminky.urs.cz/item/CS_URS_2022_01/762083111</t>
  </si>
  <si>
    <t>304,11*0,1*0,18</t>
  </si>
  <si>
    <t>443,739*0,025</t>
  </si>
  <si>
    <t>762085103</t>
  </si>
  <si>
    <t>Montáž ocelových spojovacích prostředků (materiál ve specifikaci) kotevních želez příložek, patek, táhel</t>
  </si>
  <si>
    <t>-1454694720</t>
  </si>
  <si>
    <t>https://podminky.urs.cz/item/CS_URS_2022_01/762085103</t>
  </si>
  <si>
    <t>762331812</t>
  </si>
  <si>
    <t>Demontáž vázaných konstrukcí krovů sklonu do 60° z hranolů, hranolků, fošen, průřezové plochy přes 120 do 224 cm2</t>
  </si>
  <si>
    <t>1430330929</t>
  </si>
  <si>
    <t>https://podminky.urs.cz/item/CS_URS_2022_01/762331812</t>
  </si>
  <si>
    <t>41*4,75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</si>
  <si>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</si>
  <si>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</si>
  <si>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1953413500</t>
  </si>
  <si>
    <t>https://podminky.urs.cz/item/CS_URS_2022_01/762332132</t>
  </si>
  <si>
    <t>5,45*41+40,33*2</t>
  </si>
  <si>
    <t>60512130</t>
  </si>
  <si>
    <t>hranol stavební řezivo průřezu do 224cm2 do dl 6m</t>
  </si>
  <si>
    <t>-2130511213</t>
  </si>
  <si>
    <t>(304,11*0,1*0,18)*1,1</t>
  </si>
  <si>
    <t>762341210</t>
  </si>
  <si>
    <t>Montáž bednění střech rovných a šikmých sklonu do 60° s vyřezáním otvorů z prken hrubých na sraz tl. do 32 mm</t>
  </si>
  <si>
    <t>-556147934</t>
  </si>
  <si>
    <t>https://podminky.urs.cz/item/CS_URS_2022_01/762341210</t>
  </si>
  <si>
    <t>(40,71*5,45)*2</t>
  </si>
  <si>
    <t>60511081</t>
  </si>
  <si>
    <t>řezivo jehličnaté středové smrk tl 18-32mm dl 4-5m</t>
  </si>
  <si>
    <t>1062134907</t>
  </si>
  <si>
    <t>443,739*0,025*1,1</t>
  </si>
  <si>
    <t>762341660</t>
  </si>
  <si>
    <t>Montáž bednění střech štítových okapových říms, krajnic, závětrných prken a žaluzií ve spádu nebo rovnoběžně s okapem z palubek</t>
  </si>
  <si>
    <t>-1639746075</t>
  </si>
  <si>
    <t>https://podminky.urs.cz/item/CS_URS_2022_01/762341660</t>
  </si>
  <si>
    <t>(40,71*(0,85+0,55)+(5,45*0,35)*2)</t>
  </si>
  <si>
    <t>163</t>
  </si>
  <si>
    <t>61191155</t>
  </si>
  <si>
    <t>palubky obkladové smrk profil klasický 19x116mm jakost A/B</t>
  </si>
  <si>
    <t>643050498</t>
  </si>
  <si>
    <t>(40,71*(0,85+0,55)+(5,45*0,35)*2)*1,1</t>
  </si>
  <si>
    <t>164</t>
  </si>
  <si>
    <t>762341811</t>
  </si>
  <si>
    <t>Demontáž bednění a laťování bednění střech rovných, obloukových, sklonu do 60° se všemi nadstřešními konstrukcemi z prken hrubých, hoblovaných tl. do 32 mm</t>
  </si>
  <si>
    <t>-428066933</t>
  </si>
  <si>
    <t>https://podminky.urs.cz/item/CS_URS_2022_01/762341811</t>
  </si>
  <si>
    <t>165</t>
  </si>
  <si>
    <t>762342511</t>
  </si>
  <si>
    <t>Montáž laťování montáž kontralatí na podklad bez tepelné izolace</t>
  </si>
  <si>
    <t>571777482</t>
  </si>
  <si>
    <t>https://podminky.urs.cz/item/CS_URS_2022_01/762342511</t>
  </si>
  <si>
    <t>40,71*12</t>
  </si>
  <si>
    <t>166</t>
  </si>
  <si>
    <t>60514114</t>
  </si>
  <si>
    <t>řezivo jehličnaté lať impregnovaná dl 4 m</t>
  </si>
  <si>
    <t>49117483</t>
  </si>
  <si>
    <t>488,52*0,06*0,04*1,1</t>
  </si>
  <si>
    <t>167</t>
  </si>
  <si>
    <t>762395000</t>
  </si>
  <si>
    <t>Spojovací prostředky krovů, bednění a laťování, nadstřešních konstrukcí svory, prkna, hřebíky, pásová ocel, vruty</t>
  </si>
  <si>
    <t>545122917</t>
  </si>
  <si>
    <t>https://podminky.urs.cz/item/CS_URS_2022_01/762395000</t>
  </si>
  <si>
    <t>66,89*0,019</t>
  </si>
  <si>
    <t>168</t>
  </si>
  <si>
    <t>762841812</t>
  </si>
  <si>
    <t>Demontáž podbíjení obkladů stropů a střech sklonu do 60° z hrubých prken tl. do 35 mm s omítkou</t>
  </si>
  <si>
    <t>1511405344</t>
  </si>
  <si>
    <t>https://podminky.urs.cz/item/CS_URS_2022_01/762841812</t>
  </si>
  <si>
    <t>(17,1+1,4+3,8+15,2+19,4+20,5+16,8+3,6+2,4+14,4+30,1+13,5)</t>
  </si>
  <si>
    <t>169</t>
  </si>
  <si>
    <t>998762201</t>
  </si>
  <si>
    <t>Přesun hmot pro konstrukce tesařské stanovený procentní sazbou (%) z ceny vodorovná dopravní vzdálenost do 50 m v objektech výšky do 6 m</t>
  </si>
  <si>
    <t>-346004391</t>
  </si>
  <si>
    <t>https://podminky.urs.cz/item/CS_URS_2022_01/998762201</t>
  </si>
  <si>
    <t>763</t>
  </si>
  <si>
    <t>Konstrukce suché výstavby</t>
  </si>
  <si>
    <t>170</t>
  </si>
  <si>
    <t>763131511</t>
  </si>
  <si>
    <t>Podhled ze sádrokartonových desek jednovrstvá zavěšená spodní konstrukce z ocelových profilů CD, UD jednoduše opláštěná deskou standardní A, tl. 12,5 mm, bez izolace</t>
  </si>
  <si>
    <t>-275123004</t>
  </si>
  <si>
    <t>https://podminky.urs.cz/item/CS_URS_2022_01/763131511</t>
  </si>
  <si>
    <t>171</t>
  </si>
  <si>
    <t>763131551</t>
  </si>
  <si>
    <t>Podhled ze sádrokartonových desek jednovrstvá zavěšená spodní konstrukce z ocelových profilů CD, UD jednoduše opláštěná deskou impregnovanou H2, tl. 12,5 mm, bez izolace</t>
  </si>
  <si>
    <t>-1851142175</t>
  </si>
  <si>
    <t>https://podminky.urs.cz/item/CS_URS_2022_01/763131551</t>
  </si>
  <si>
    <t>172</t>
  </si>
  <si>
    <t>763131714</t>
  </si>
  <si>
    <t>Podhled ze sádrokartonových desek ostatní práce a konstrukce na podhledech ze sádrokartonových desek základní penetrační nátěr</t>
  </si>
  <si>
    <t>268451604</t>
  </si>
  <si>
    <t>https://podminky.urs.cz/item/CS_URS_2022_01/763131714</t>
  </si>
  <si>
    <t>119,9+23,5</t>
  </si>
  <si>
    <t xml:space="preserve">" zákryt rozvodů vody "  (1,59+0,9+3,97+1,89+3,26+0,9+4,5+4,348+0,9+3,0+1,85+4,06+4*0,3+2*0,1)*0,2</t>
  </si>
  <si>
    <t>173</t>
  </si>
  <si>
    <t>763131751</t>
  </si>
  <si>
    <t>Podhled ze sádrokartonových desek ostatní práce a konstrukce na podhledech ze sádrokartonových desek montáž parotěsné zábrany</t>
  </si>
  <si>
    <t>-481253947</t>
  </si>
  <si>
    <t>https://podminky.urs.cz/item/CS_URS_2022_01/763131751</t>
  </si>
  <si>
    <t>143,40+(3,85+3,75)*(0,3+0,15)+(0,9+0,1+1,15+1,25)*0,15+(3,31+0,1+1,6+1,59+0,1+0,9+1,3+1,05+6,25+2,6*2+3,75+5,96+2,55*2+3,75)*0,1</t>
  </si>
  <si>
    <t>174</t>
  </si>
  <si>
    <t>28329276</t>
  </si>
  <si>
    <t>fólie PE vyztužená pro parotěsnou vrstvu (reakce na oheň - třída E) 140g/m2</t>
  </si>
  <si>
    <t>1692884048</t>
  </si>
  <si>
    <t>151,326*1,1235 "Přepočtené koeficientem množství</t>
  </si>
  <si>
    <t>175</t>
  </si>
  <si>
    <t>763131752</t>
  </si>
  <si>
    <t>Podhled ze sádrokartonových desek ostatní práce a konstrukce na podhledech ze sádrokartonových desek montáž jedné vrstvy tepelné izolace</t>
  </si>
  <si>
    <t>-1785327185</t>
  </si>
  <si>
    <t>https://podminky.urs.cz/item/CS_URS_2022_01/763131752</t>
  </si>
  <si>
    <t xml:space="preserve">" dvouvrstvá "  151,326*2</t>
  </si>
  <si>
    <t>176</t>
  </si>
  <si>
    <t>63152148</t>
  </si>
  <si>
    <t>pás tepelně izolační univerzální λ=0,038-0,039 tl 160mm</t>
  </si>
  <si>
    <t>629360887</t>
  </si>
  <si>
    <t>302,652*1,02 "Přepočtené koeficientem množství</t>
  </si>
  <si>
    <t>177</t>
  </si>
  <si>
    <t>763164541</t>
  </si>
  <si>
    <t>Obklad konstrukcí sádrokartonovými deskami včetně ochranných úhelníků ve tvaru L rozvinuté šíře přes 0,4 do 0,8 m, opláštěný deskou impregnovanou H2, tl. 12,5 mm</t>
  </si>
  <si>
    <t>-995493765</t>
  </si>
  <si>
    <t>https://podminky.urs.cz/item/CS_URS_2022_01/763164541</t>
  </si>
  <si>
    <t xml:space="preserve">" zákryt rozvodů vody "  (1,59+0,9+3,97+1,89+3,26+0,9+4,5+4,348+0,9+3,0+1,85+4,06)</t>
  </si>
  <si>
    <t>178</t>
  </si>
  <si>
    <t>763411111</t>
  </si>
  <si>
    <t>Sanitární příčky vhodné do mokrého prostředí dělící z dřevotřískových desek s HPL-laminátem tl. 19,6 mm</t>
  </si>
  <si>
    <t>-267965656</t>
  </si>
  <si>
    <t>https://podminky.urs.cz/item/CS_URS_2022_01/763411111</t>
  </si>
  <si>
    <t xml:space="preserve">" 109,117 - Ti/07 "  (1,1+0,2)*2,05*2</t>
  </si>
  <si>
    <t>179</t>
  </si>
  <si>
    <t>763411121</t>
  </si>
  <si>
    <t>Sanitární příčky vhodné do mokrého prostředí dveře vnitřní do sanitárních příček šířky do 800 mm, výšky do 2 000 mm z dřevotřískových desek s HPL-laminátem včetně nerezového kování tl. 19,6 mm</t>
  </si>
  <si>
    <t>-87104731</t>
  </si>
  <si>
    <t>https://podminky.urs.cz/item/CS_URS_2022_01/763411121</t>
  </si>
  <si>
    <t>180</t>
  </si>
  <si>
    <t>998763401</t>
  </si>
  <si>
    <t>Přesun hmot pro konstrukce montované z desek stanovený procentní sazbou (%) z ceny vodorovná dopravní vzdálenost do 50 m v objektech výšky do 6 m</t>
  </si>
  <si>
    <t>518296830</t>
  </si>
  <si>
    <t>https://podminky.urs.cz/item/CS_URS_2022_01/998763401</t>
  </si>
  <si>
    <t>764</t>
  </si>
  <si>
    <t>Konstrukce klempířské</t>
  </si>
  <si>
    <t>181</t>
  </si>
  <si>
    <t>764001821</t>
  </si>
  <si>
    <t>Demontáž klempířských konstrukcí krytiny ze svitků nebo tabulí do suti</t>
  </si>
  <si>
    <t>-494471336</t>
  </si>
  <si>
    <t>https://podminky.urs.cz/item/CS_URS_2022_01/764001821</t>
  </si>
  <si>
    <t>182</t>
  </si>
  <si>
    <t>764002801</t>
  </si>
  <si>
    <t>Demontáž klempířských konstrukcí závětrné lišty do suti</t>
  </si>
  <si>
    <t>-264912879</t>
  </si>
  <si>
    <t>https://podminky.urs.cz/item/CS_URS_2022_01/764002801</t>
  </si>
  <si>
    <t>4,75*2+40,7</t>
  </si>
  <si>
    <t>183</t>
  </si>
  <si>
    <t>764002851</t>
  </si>
  <si>
    <t>Demontáž klempířských konstrukcí oplechování parapetů do suti</t>
  </si>
  <si>
    <t>796786684</t>
  </si>
  <si>
    <t>https://podminky.urs.cz/item/CS_URS_2022_01/764002851</t>
  </si>
  <si>
    <t>1,95*7+0,6*6+1,2*2</t>
  </si>
  <si>
    <t>184</t>
  </si>
  <si>
    <t>764004801</t>
  </si>
  <si>
    <t>Demontáž klempířských konstrukcí žlabu podokapního do suti</t>
  </si>
  <si>
    <t>-1942989732</t>
  </si>
  <si>
    <t>https://podminky.urs.cz/item/CS_URS_2022_01/764004801</t>
  </si>
  <si>
    <t>185</t>
  </si>
  <si>
    <t>764004861</t>
  </si>
  <si>
    <t>Demontáž klempířských konstrukcí svodu do suti</t>
  </si>
  <si>
    <t>-425453579</t>
  </si>
  <si>
    <t>https://podminky.urs.cz/item/CS_URS_2022_01/764004861</t>
  </si>
  <si>
    <t>186</t>
  </si>
  <si>
    <t>764111641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</si>
  <si>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</si>
  <si>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1974478072</t>
  </si>
  <si>
    <t>https://podminky.urs.cz/item/CS_URS_2022_01/764111641</t>
  </si>
  <si>
    <t>187</t>
  </si>
  <si>
    <t>764212634</t>
  </si>
  <si>
    <t>Oplechování střešních prvků z pozinkovaného plechu s povrchovou úpravou štítu závětrnou lištou rš 330 mm</t>
  </si>
  <si>
    <t>-2087471360</t>
  </si>
  <si>
    <t>https://podminky.urs.cz/item/CS_URS_2022_01/764212634</t>
  </si>
  <si>
    <t>5,45*2+40,71</t>
  </si>
  <si>
    <t>188</t>
  </si>
  <si>
    <t>764216643</t>
  </si>
  <si>
    <t>Oplechování parapetů z pozinkovaného plechu s povrchovou úpravou rovných celoplošně lepené, bez rohů rš 250 mm</t>
  </si>
  <si>
    <t>-571457628</t>
  </si>
  <si>
    <t>https://podminky.urs.cz/item/CS_URS_2022_01/764216643</t>
  </si>
  <si>
    <t>1,95*5+0,6*7+1,2*2+1,0*2</t>
  </si>
  <si>
    <t>189</t>
  </si>
  <si>
    <t>764216665</t>
  </si>
  <si>
    <t>Oplechování parapetů z pozinkovaného plechu s povrchovou úpravou rovných celoplošně lepené, bez rohů Příplatek k cenám za zvýšenou pracnost při provedení rohu nebo koutu do rš 400 mm</t>
  </si>
  <si>
    <t>-364597238</t>
  </si>
  <si>
    <t>https://podminky.urs.cz/item/CS_URS_2022_01/764216665</t>
  </si>
  <si>
    <t>190</t>
  </si>
  <si>
    <t>764314612</t>
  </si>
  <si>
    <t>Lemování prostupů z pozinkovaného plechu s povrchovou úpravou bez lišty, střech s krytinou skládanou nebo z plechu</t>
  </si>
  <si>
    <t>-2068953828</t>
  </si>
  <si>
    <t>https://podminky.urs.cz/item/CS_URS_2022_01/764314612</t>
  </si>
  <si>
    <t>" komíny " (0,45+1,45)*2*0,5*2</t>
  </si>
  <si>
    <t>191</t>
  </si>
  <si>
    <t>764315633</t>
  </si>
  <si>
    <t>Lemování trub, konzol, držáků a ostatních kusových prvků z pozinkovaného plechu s povrchovou úpravou střech s krytinou prostupovou manžetou přes 100 do 150 mm</t>
  </si>
  <si>
    <t>474868662</t>
  </si>
  <si>
    <t>https://podminky.urs.cz/item/CS_URS_2022_01/764315633</t>
  </si>
  <si>
    <t>192</t>
  </si>
  <si>
    <t>764315634</t>
  </si>
  <si>
    <t>Lemování trub, konzol, držáků a ostatních kusových prvků z pozinkovaného plechu s povrchovou úpravou střech s krytinou prostupovou manžetou přes 150 do 200 mm</t>
  </si>
  <si>
    <t>-504947952</t>
  </si>
  <si>
    <t>https://podminky.urs.cz/item/CS_URS_2022_01/764315634</t>
  </si>
  <si>
    <t>193</t>
  </si>
  <si>
    <t>7645116</t>
  </si>
  <si>
    <t>Větrací mřížka u okapu, ve štítu a proti hmyzu na větracích štěrbinách M+D</t>
  </si>
  <si>
    <t>1549366400</t>
  </si>
  <si>
    <t>40,71*2+0,3*40</t>
  </si>
  <si>
    <t>194</t>
  </si>
  <si>
    <t>764511602</t>
  </si>
  <si>
    <t>Žlab podokapní z pozinkovaného plechu s povrchovou úpravou včetně háků a čel půlkruhový rš 330 mm</t>
  </si>
  <si>
    <t>1004465110</t>
  </si>
  <si>
    <t>https://podminky.urs.cz/item/CS_URS_2022_01/764511602</t>
  </si>
  <si>
    <t>195</t>
  </si>
  <si>
    <t>764511642</t>
  </si>
  <si>
    <t>Žlab podokapní z pozinkovaného plechu s povrchovou úpravou včetně háků a čel kotlík oválný (trychtýřový), rš žlabu/průměr svodu 330/100 mm</t>
  </si>
  <si>
    <t>1358799548</t>
  </si>
  <si>
    <t>https://podminky.urs.cz/item/CS_URS_2022_01/764511642</t>
  </si>
  <si>
    <t>196</t>
  </si>
  <si>
    <t>764518622</t>
  </si>
  <si>
    <t>Svod z pozinkovaného plechu s upraveným povrchem včetně objímek, kolen a odskoků kruhový, průměru 100 mm</t>
  </si>
  <si>
    <t>-475176188</t>
  </si>
  <si>
    <t>https://podminky.urs.cz/item/CS_URS_2022_01/764518622</t>
  </si>
  <si>
    <t>3,3*2</t>
  </si>
  <si>
    <t>197</t>
  </si>
  <si>
    <t>998764201</t>
  </si>
  <si>
    <t>Přesun hmot pro konstrukce klempířské stanovený procentní sazbou (%) z ceny vodorovná dopravní vzdálenost do 50 m v objektech výšky do 6 m</t>
  </si>
  <si>
    <t>-593869986</t>
  </si>
  <si>
    <t>https://podminky.urs.cz/item/CS_URS_2022_01/998764201</t>
  </si>
  <si>
    <t>766</t>
  </si>
  <si>
    <t>Konstrukce truhlářské</t>
  </si>
  <si>
    <t>198</t>
  </si>
  <si>
    <t>766622131</t>
  </si>
  <si>
    <t>Montáž oken plastových včetně montáže rámu plochy přes 1 m2 otevíravých do zdiva, výšky do 1,5 m</t>
  </si>
  <si>
    <t>-421831691</t>
  </si>
  <si>
    <t>https://podminky.urs.cz/item/CS_URS_2022_01/766622131</t>
  </si>
  <si>
    <t>0,6*0,6*7+1,2*0,6*2+1,95*1,0*5+1,0*1,0*2</t>
  </si>
  <si>
    <t>199</t>
  </si>
  <si>
    <t>61140050</t>
  </si>
  <si>
    <t>okno plastové otevíravé/sklopné trojsklo do plochy 1m2</t>
  </si>
  <si>
    <t>-399759684</t>
  </si>
  <si>
    <t>" Ti/01 - barva hnědá, neprůhledné zasklení " (0,6*0,6)*7</t>
  </si>
  <si>
    <t>" Ti/02 - barva hnědá, neprůhledné zasklení " (1,2*0,6)*2</t>
  </si>
  <si>
    <t>" Ti/04 - barva hnědá, čiré zasklení " (1,0*1,0)*2</t>
  </si>
  <si>
    <t>200</t>
  </si>
  <si>
    <t>61140052</t>
  </si>
  <si>
    <t>okno plastové otevíravé/sklopné trojsklo přes plochu 1m2 do v 1,5m</t>
  </si>
  <si>
    <t>-46468775</t>
  </si>
  <si>
    <t>" Ti/03 - barva hnědá, neprůhledné zasklení " (1,95*1,0)*5</t>
  </si>
  <si>
    <t>201</t>
  </si>
  <si>
    <t>766660001</t>
  </si>
  <si>
    <t>Montáž dveřních křídel dřevěných nebo plastových otevíravých do ocelové zárubně povrchově upravených jednokřídlových, šířky do 800 mm</t>
  </si>
  <si>
    <t>1588407641</t>
  </si>
  <si>
    <t>https://podminky.urs.cz/item/CS_URS_2022_01/766660001</t>
  </si>
  <si>
    <t>202</t>
  </si>
  <si>
    <t>61162085</t>
  </si>
  <si>
    <t>dveře jednokřídlé dřevotřískové povrch laminátový plné 700x1970-2100mm</t>
  </si>
  <si>
    <t>-116709409</t>
  </si>
  <si>
    <t>" Ti/01 " 5</t>
  </si>
  <si>
    <t>203</t>
  </si>
  <si>
    <t>61162086</t>
  </si>
  <si>
    <t>dveře jednokřídlé dřevotřískové povrch laminátový plné 800x1970-2100mm</t>
  </si>
  <si>
    <t>1300143648</t>
  </si>
  <si>
    <t>" Ti /03,04,05 " 8</t>
  </si>
  <si>
    <t>204</t>
  </si>
  <si>
    <t>766660002</t>
  </si>
  <si>
    <t>Montáž dveřních křídel dřevěných nebo plastových otevíravých do ocelové zárubně povrchově upravených jednokřídlových, šířky přes 800 mm</t>
  </si>
  <si>
    <t>-1618910494</t>
  </si>
  <si>
    <t>https://podminky.urs.cz/item/CS_URS_2022_01/766660002</t>
  </si>
  <si>
    <t>205</t>
  </si>
  <si>
    <t>61162087</t>
  </si>
  <si>
    <t>dveře jednokřídlé dřevotřískové povrch laminátový plné 900x1970-2100mm</t>
  </si>
  <si>
    <t>1197804318</t>
  </si>
  <si>
    <t>" Ti/06 " 1</t>
  </si>
  <si>
    <t>206</t>
  </si>
  <si>
    <t>766660411</t>
  </si>
  <si>
    <t>Montáž dveřních křídel dřevěných nebo plastových vchodových dveří včetně rámu do zdiva jednokřídlových bez nadsvětlíku</t>
  </si>
  <si>
    <t>-2122659848</t>
  </si>
  <si>
    <t>https://podminky.urs.cz/item/CS_URS_2022_01/766660411</t>
  </si>
  <si>
    <t>207</t>
  </si>
  <si>
    <t>61140501</t>
  </si>
  <si>
    <t>dveře jednokřídlé plastové s dekorem plné max rozměru otvoru 2,42m2 bezpečnostní třídy RC2</t>
  </si>
  <si>
    <t>2071890174</t>
  </si>
  <si>
    <t>" Ti/05, barva hnědá, kování bezpeč. , klika-klika,bezp. vložka" (1,1*2,1)*3</t>
  </si>
  <si>
    <t>6,93*1,8 "Přepočtené koeficientem množství</t>
  </si>
  <si>
    <t>208</t>
  </si>
  <si>
    <t>766660720</t>
  </si>
  <si>
    <t>Montáž dveřních doplňků větrací mřížky s vyříznutím otvoru</t>
  </si>
  <si>
    <t>-1294102194</t>
  </si>
  <si>
    <t>https://podminky.urs.cz/item/CS_URS_2022_01/766660720</t>
  </si>
  <si>
    <t>209</t>
  </si>
  <si>
    <t>429721</t>
  </si>
  <si>
    <t>mřížka větrací do dveří PVC oboustranná 490x98mm</t>
  </si>
  <si>
    <t>251357528</t>
  </si>
  <si>
    <t>210</t>
  </si>
  <si>
    <t>429722</t>
  </si>
  <si>
    <t>mřížka větrací do dveří PVC oboustranná 450x200mm</t>
  </si>
  <si>
    <t>-615656419</t>
  </si>
  <si>
    <t>211</t>
  </si>
  <si>
    <t>766660729</t>
  </si>
  <si>
    <t>Montáž dveřních doplňků dveřního kování interiérového štítku s klikou</t>
  </si>
  <si>
    <t>811642028</t>
  </si>
  <si>
    <t>https://podminky.urs.cz/item/CS_URS_2022_01/766660729</t>
  </si>
  <si>
    <t>212</t>
  </si>
  <si>
    <t>54914610</t>
  </si>
  <si>
    <t>kování dveřní vrchní klika včetně rozet a montážního materiálu R BB nerez PK</t>
  </si>
  <si>
    <t>-1598697836</t>
  </si>
  <si>
    <t>213</t>
  </si>
  <si>
    <t>766682111</t>
  </si>
  <si>
    <t>Montáž zárubní dřevěných, plastových nebo z lamina obložkových, pro dveře jednokřídlové, tloušťky stěny do 170 mm</t>
  </si>
  <si>
    <t>-1250379514</t>
  </si>
  <si>
    <t>https://podminky.urs.cz/item/CS_URS_2022_01/766682111</t>
  </si>
  <si>
    <t>214</t>
  </si>
  <si>
    <t>808659000</t>
  </si>
  <si>
    <t>215</t>
  </si>
  <si>
    <t>61182307</t>
  </si>
  <si>
    <t>zárubeň jednokřídlá obložková s laminátovým povrchem tl stěny 60-150mm rozměru 600-1100/1970, 2100mm</t>
  </si>
  <si>
    <t>-643299391</t>
  </si>
  <si>
    <t>" Ti/02 " 1</t>
  </si>
  <si>
    <t>216</t>
  </si>
  <si>
    <t>766694111</t>
  </si>
  <si>
    <t>Montáž ostatních truhlářských konstrukcí parapetních desek dřevěných nebo plastových šířky do 300 mm, délky do 1000 mm</t>
  </si>
  <si>
    <t>2098874257</t>
  </si>
  <si>
    <t>https://podminky.urs.cz/item/CS_URS_2022_01/766694111</t>
  </si>
  <si>
    <t>217</t>
  </si>
  <si>
    <t>766694113</t>
  </si>
  <si>
    <t>Montáž ostatních truhlářských konstrukcí parapetních desek dřevěných nebo plastových šířky do 300 mm, délky přes 1600 do 2600 mm</t>
  </si>
  <si>
    <t>-1849378214</t>
  </si>
  <si>
    <t>https://podminky.urs.cz/item/CS_URS_2022_01/766694113</t>
  </si>
  <si>
    <t>218</t>
  </si>
  <si>
    <t>61144401</t>
  </si>
  <si>
    <t>parapet plastový vnitřní komůrkový tl 20mm š 250mm</t>
  </si>
  <si>
    <t>-749223407</t>
  </si>
  <si>
    <t>1,0*2+1,95*5</t>
  </si>
  <si>
    <t>219</t>
  </si>
  <si>
    <t>61144019</t>
  </si>
  <si>
    <t>koncovka k parapetu plastovému vnitřnímu 1 pár</t>
  </si>
  <si>
    <t>sada</t>
  </si>
  <si>
    <t>1122900602</t>
  </si>
  <si>
    <t>220</t>
  </si>
  <si>
    <t>766695212</t>
  </si>
  <si>
    <t>Montáž ostatních truhlářských konstrukcí prahů dveří jednokřídlových, šířky do 100 mm</t>
  </si>
  <si>
    <t>-1274064970</t>
  </si>
  <si>
    <t>https://podminky.urs.cz/item/CS_URS_2022_01/766695212</t>
  </si>
  <si>
    <t>221</t>
  </si>
  <si>
    <t>61187176</t>
  </si>
  <si>
    <t>práh dveřní dřevěný dubový tl 20mm dl 920mm š 100mm</t>
  </si>
  <si>
    <t>-1658478238</t>
  </si>
  <si>
    <t>222</t>
  </si>
  <si>
    <t>998766201</t>
  </si>
  <si>
    <t>Přesun hmot pro konstrukce truhlářské stanovený procentní sazbou (%) z ceny vodorovná dopravní vzdálenost do 50 m v objektech výšky do 6 m</t>
  </si>
  <si>
    <t>-1704276953</t>
  </si>
  <si>
    <t>https://podminky.urs.cz/item/CS_URS_2022_01/998766201</t>
  </si>
  <si>
    <t>767</t>
  </si>
  <si>
    <t>Konstrukce zámečnické</t>
  </si>
  <si>
    <t>223</t>
  </si>
  <si>
    <t>767531111</t>
  </si>
  <si>
    <t>Montáž vstupních čistících zón z rohoží kovových nebo plastových</t>
  </si>
  <si>
    <t>-1379855311</t>
  </si>
  <si>
    <t>https://podminky.urs.cz/item/CS_URS_2022_01/767531111</t>
  </si>
  <si>
    <t xml:space="preserve">" Z/03"  (1,1*1,0)*3</t>
  </si>
  <si>
    <t>224</t>
  </si>
  <si>
    <t>69752030</t>
  </si>
  <si>
    <t>rohož vstupní provedení hliník nebo mosaz/gumové vlnovky/</t>
  </si>
  <si>
    <t>-1268799224</t>
  </si>
  <si>
    <t>225</t>
  </si>
  <si>
    <t>767531121</t>
  </si>
  <si>
    <t>Montáž vstupních čistících zón z rohoží osazení rámu mosazného nebo hliníkového zapuštěného z L profilů</t>
  </si>
  <si>
    <t>-2005230964</t>
  </si>
  <si>
    <t>https://podminky.urs.cz/item/CS_URS_2022_01/767531121</t>
  </si>
  <si>
    <t xml:space="preserve">" Z03 "  ( 1,15+1,0)*2*3</t>
  </si>
  <si>
    <t>226</t>
  </si>
  <si>
    <t>69752160</t>
  </si>
  <si>
    <t>rám pro zapuštění profil L-30/30 25/25 20/30 15/30-Al</t>
  </si>
  <si>
    <t>1980177710</t>
  </si>
  <si>
    <t>227</t>
  </si>
  <si>
    <t>767651210</t>
  </si>
  <si>
    <t>Montáž vrat garážových nebo průmyslových otvíravých do ocelové zárubně z dílů, plochy do 6 m2</t>
  </si>
  <si>
    <t>-315482246</t>
  </si>
  <si>
    <t>https://podminky.urs.cz/item/CS_URS_2022_01/767651210</t>
  </si>
  <si>
    <t>228</t>
  </si>
  <si>
    <t>55344710</t>
  </si>
  <si>
    <t>vrata ocelová dvoukřídlá s rámem 1,6x2,1 m , zateplená, Uw=1,4W/m2K - Z/01</t>
  </si>
  <si>
    <t>1700182460</t>
  </si>
  <si>
    <t>229</t>
  </si>
  <si>
    <t>767661811</t>
  </si>
  <si>
    <t>Demontáž mříží pevných nebo otevíravých</t>
  </si>
  <si>
    <t>-1157440216</t>
  </si>
  <si>
    <t>https://podminky.urs.cz/item/CS_URS_2022_01/767661811</t>
  </si>
  <si>
    <t xml:space="preserve">" na oknech "  ( 2,1*1,4)*3</t>
  </si>
  <si>
    <t>230</t>
  </si>
  <si>
    <t>998767201</t>
  </si>
  <si>
    <t>Přesun hmot pro zámečnické konstrukce stanovený procentní sazbou (%) z ceny vodorovná dopravní vzdálenost do 50 m v objektech výšky do 6 m</t>
  </si>
  <si>
    <t>1884456077</t>
  </si>
  <si>
    <t>https://podminky.urs.cz/item/CS_URS_2022_01/998767201</t>
  </si>
  <si>
    <t>771</t>
  </si>
  <si>
    <t>Podlahy z dlaždic</t>
  </si>
  <si>
    <t>231</t>
  </si>
  <si>
    <t>771111011</t>
  </si>
  <si>
    <t>Příprava podkladu před provedením dlažby vysátí podlah</t>
  </si>
  <si>
    <t>44197886</t>
  </si>
  <si>
    <t>https://podminky.urs.cz/item/CS_URS_2022_01/771111011</t>
  </si>
  <si>
    <t>232</t>
  </si>
  <si>
    <t>771121011</t>
  </si>
  <si>
    <t>Příprava podkladu před provedením dlažby nátěr penetrační na podlahu</t>
  </si>
  <si>
    <t>-1319361550</t>
  </si>
  <si>
    <t>https://podminky.urs.cz/item/CS_URS_2022_01/771121011</t>
  </si>
  <si>
    <t>233</t>
  </si>
  <si>
    <t>771151021</t>
  </si>
  <si>
    <t>Příprava podkladu před provedením dlažby samonivelační stěrka min.pevnosti 30 MPa, tloušťky do 3 mm</t>
  </si>
  <si>
    <t>-335774081</t>
  </si>
  <si>
    <t>https://podminky.urs.cz/item/CS_URS_2022_01/771151021</t>
  </si>
  <si>
    <t>skladba A = 101,107,112,113,118,119</t>
  </si>
  <si>
    <t>(10,7+15,2+16,8+18,6+15,2+13,5)</t>
  </si>
  <si>
    <t>234</t>
  </si>
  <si>
    <t>771474111</t>
  </si>
  <si>
    <t>Montáž soklů z dlaždic keramických lepených flexibilním lepidlem rovných, výšky do 65 mm</t>
  </si>
  <si>
    <t>665853761</t>
  </si>
  <si>
    <t>https://podminky.urs.cz/item/CS_URS_2022_01/771474111</t>
  </si>
  <si>
    <t xml:space="preserve">" 101 "  (6,0+0,15+2,15)*2-(0,9*2+0,7*2)</t>
  </si>
  <si>
    <t xml:space="preserve">" 107 "  (3,97+3,85)*2-0,8</t>
  </si>
  <si>
    <t xml:space="preserve">" 112 "  (4,5+3,75)*2-0,8</t>
  </si>
  <si>
    <t xml:space="preserve">" 113 "  (4,48+3,75)*2-0,8</t>
  </si>
  <si>
    <t xml:space="preserve">" 118 "  (4,06+3,75)*2-0,8</t>
  </si>
  <si>
    <t xml:space="preserve">" 119 "  (3,47+0,1+3,9)*2-1,6</t>
  </si>
  <si>
    <t xml:space="preserve">" 105 "  (1,2+1,05)*2-0,7*3</t>
  </si>
  <si>
    <t xml:space="preserve">" 108 "  (6,25+0,15+1,15)*2-(0,8*4+0,9)</t>
  </si>
  <si>
    <t xml:space="preserve">" 114 "  (5,95+0,15+1,15)*2-(0,8*4+0,9)</t>
  </si>
  <si>
    <t>235</t>
  </si>
  <si>
    <t>59761003</t>
  </si>
  <si>
    <t>dlažba keramická hutná hladká do interiéru přes 9 do 12ks/m2</t>
  </si>
  <si>
    <t>-1553913802</t>
  </si>
  <si>
    <t>111,56*0,065*1,1</t>
  </si>
  <si>
    <t>7,977*1,1 "Přepočtené koeficientem množství</t>
  </si>
  <si>
    <t>236</t>
  </si>
  <si>
    <t>771571810</t>
  </si>
  <si>
    <t>Demontáž podlah z dlaždic keramických kladených do malty</t>
  </si>
  <si>
    <t>-836639861</t>
  </si>
  <si>
    <t>https://podminky.urs.cz/item/CS_URS_2022_01/771571810</t>
  </si>
  <si>
    <t>(1,4+3,8+3,6+2,4+14,4+30,1+13,5)</t>
  </si>
  <si>
    <t>237</t>
  </si>
  <si>
    <t>771574112</t>
  </si>
  <si>
    <t>Montáž podlah z dlaždic keramických lepených flexibilním lepidlem maloformátových hladkých přes 9 do 12 ks/m2</t>
  </si>
  <si>
    <t>2101761246</t>
  </si>
  <si>
    <t>https://podminky.urs.cz/item/CS_URS_2022_01/771574112</t>
  </si>
  <si>
    <t>238</t>
  </si>
  <si>
    <t>-456840728</t>
  </si>
  <si>
    <t>145,2*1,1 "Přepočtené koeficientem množství</t>
  </si>
  <si>
    <t>239</t>
  </si>
  <si>
    <t>998771201</t>
  </si>
  <si>
    <t>Přesun hmot pro podlahy z dlaždic stanovený procentní sazbou (%) z ceny vodorovná dopravní vzdálenost do 50 m v objektech výšky do 6 m</t>
  </si>
  <si>
    <t>873308488</t>
  </si>
  <si>
    <t>https://podminky.urs.cz/item/CS_URS_2022_01/998771201</t>
  </si>
  <si>
    <t>776</t>
  </si>
  <si>
    <t>Podlahy povlakové</t>
  </si>
  <si>
    <t>240</t>
  </si>
  <si>
    <t>776201812</t>
  </si>
  <si>
    <t>Demontáž povlakových podlahovin lepených ručně s podložkou</t>
  </si>
  <si>
    <t>-1196103979</t>
  </si>
  <si>
    <t>https://podminky.urs.cz/item/CS_URS_2022_01/776201812</t>
  </si>
  <si>
    <t>241</t>
  </si>
  <si>
    <t>776410811</t>
  </si>
  <si>
    <t>Demontáž soklíků nebo lišt pryžových nebo plastových</t>
  </si>
  <si>
    <t>114003915</t>
  </si>
  <si>
    <t>https://podminky.urs.cz/item/CS_URS_2022_01/776410811</t>
  </si>
  <si>
    <t>(6,0+3,8)*2-(0,9+0,8+0,6+0,7)</t>
  </si>
  <si>
    <t>242</t>
  </si>
  <si>
    <t>776991821</t>
  </si>
  <si>
    <t>Ostatní práce odstranění lepidla ručně z podlah</t>
  </si>
  <si>
    <t>934472669</t>
  </si>
  <si>
    <t>https://podminky.urs.cz/item/CS_URS_2022_01/776991821</t>
  </si>
  <si>
    <t>243</t>
  </si>
  <si>
    <t>781111011</t>
  </si>
  <si>
    <t>Příprava podkladu před provedením obkladu oprášení (ometení) stěny</t>
  </si>
  <si>
    <t>-1211764081</t>
  </si>
  <si>
    <t>https://podminky.urs.cz/item/CS_URS_2022_01/781111011</t>
  </si>
  <si>
    <t>244</t>
  </si>
  <si>
    <t>781121011</t>
  </si>
  <si>
    <t>Příprava podkladu před provedením obkladu nátěr penetrační na stěnu</t>
  </si>
  <si>
    <t>2011956410</t>
  </si>
  <si>
    <t>https://podminky.urs.cz/item/CS_URS_2022_01/781121011</t>
  </si>
  <si>
    <t>245</t>
  </si>
  <si>
    <t>781474112</t>
  </si>
  <si>
    <t>Montáž obkladů vnitřních stěn z dlaždic keramických lepených flexibilním lepidlem maloformátových hladkých přes 9 do 12 ks/m2</t>
  </si>
  <si>
    <t>1217064367</t>
  </si>
  <si>
    <t>https://podminky.urs.cz/item/CS_URS_2022_01/781474112</t>
  </si>
  <si>
    <t>246</t>
  </si>
  <si>
    <t>59761026</t>
  </si>
  <si>
    <t>obklad keramický hladký do 12ks/m2</t>
  </si>
  <si>
    <t>2070311693</t>
  </si>
  <si>
    <t>140*1,1 "Přepočtené koeficientem množství</t>
  </si>
  <si>
    <t>247</t>
  </si>
  <si>
    <t>781494111</t>
  </si>
  <si>
    <t>Obklad - dokončující práce profily ukončovací lepené flexibilním lepidlem rohové</t>
  </si>
  <si>
    <t>327996469</t>
  </si>
  <si>
    <t>https://podminky.urs.cz/item/CS_URS_2022_01/781494111</t>
  </si>
  <si>
    <t>(6+5+4+6+5+8+6+5+8+6)*2,0+(18*0,2)</t>
  </si>
  <si>
    <t>248</t>
  </si>
  <si>
    <t>781494511</t>
  </si>
  <si>
    <t>Obklad - dokončující práce profily ukončovací lepené flexibilním lepidlem ukončovací</t>
  </si>
  <si>
    <t>1979104365</t>
  </si>
  <si>
    <t>https://podminky.urs.cz/item/CS_URS_2022_01/781494511</t>
  </si>
  <si>
    <t xml:space="preserve">" 102 "  (3,31+1,6)*2</t>
  </si>
  <si>
    <t xml:space="preserve">" 103 "  (1,59+1,3)*2</t>
  </si>
  <si>
    <t xml:space="preserve">" 104 "  (0,9+1,3)*2+0,9</t>
  </si>
  <si>
    <t xml:space="preserve">" 106 "  (1,1+1,3)*2</t>
  </si>
  <si>
    <t xml:space="preserve">" 109 "  (1,89+2,6)*2</t>
  </si>
  <si>
    <t xml:space="preserve">" 110 "  (3,26+2,55)*2</t>
  </si>
  <si>
    <t xml:space="preserve">" 111 "  (0,9+2,55)*2+0,9</t>
  </si>
  <si>
    <t xml:space="preserve">" 115 "  (0,9+2,55)*2+0,9</t>
  </si>
  <si>
    <t xml:space="preserve">" 116 "  (3,0+2,55)*2</t>
  </si>
  <si>
    <t xml:space="preserve">" 117 "  (1,85+2,55)*2</t>
  </si>
  <si>
    <t>249</t>
  </si>
  <si>
    <t>781674113</t>
  </si>
  <si>
    <t>Montáž obkladů parapetů z dlaždic keramických lepených flexibilním lepidlem, šířky parapetu přes 150 do 200 mm</t>
  </si>
  <si>
    <t>816073397</t>
  </si>
  <si>
    <t>https://podminky.urs.cz/item/CS_URS_2022_01/781674113</t>
  </si>
  <si>
    <t xml:space="preserve">" okna "  (0,6*7+1,2*2)</t>
  </si>
  <si>
    <t xml:space="preserve">"WC "  (0,9*3)</t>
  </si>
  <si>
    <t>250</t>
  </si>
  <si>
    <t>-881483769</t>
  </si>
  <si>
    <t>9,3*0,3*1,1</t>
  </si>
  <si>
    <t>251</t>
  </si>
  <si>
    <t>-1451696781</t>
  </si>
  <si>
    <t>https://podminky.urs.cz/item/CS_URS_2022_01/998781201</t>
  </si>
  <si>
    <t>252</t>
  </si>
  <si>
    <t>783213021</t>
  </si>
  <si>
    <t>Preventivní napouštěcí nátěr tesařských prvků proti dřevokazným houbám, hmyzu a plísním nezabudovaných do konstrukce dvojnásobný syntetický</t>
  </si>
  <si>
    <t>-801937679</t>
  </si>
  <si>
    <t>https://podminky.urs.cz/item/CS_URS_2022_01/783213021</t>
  </si>
  <si>
    <t>" palubky " 60,809*2</t>
  </si>
  <si>
    <t>253</t>
  </si>
  <si>
    <t>783218111</t>
  </si>
  <si>
    <t>Lazurovací nátěr tesařských konstrukcí dvojnásobný syntetický</t>
  </si>
  <si>
    <t>692720269</t>
  </si>
  <si>
    <t>https://podminky.urs.cz/item/CS_URS_2022_01/783218111</t>
  </si>
  <si>
    <t>" palubky " 60,809</t>
  </si>
  <si>
    <t>254</t>
  </si>
  <si>
    <t>783301401</t>
  </si>
  <si>
    <t>Příprava podkladu zámečnických konstrukcí před provedením nátěru ometení</t>
  </si>
  <si>
    <t>-1007950464</t>
  </si>
  <si>
    <t>https://podminky.urs.cz/item/CS_URS_2022_01/783301401</t>
  </si>
  <si>
    <t>" 70/197/10 " 6*0,98</t>
  </si>
  <si>
    <t>" 80/197/10 " 6*1,0</t>
  </si>
  <si>
    <t>" 90/197/10 " 1*1,02</t>
  </si>
  <si>
    <t>" 80/197/15 " 2*1,25</t>
  </si>
  <si>
    <t>255</t>
  </si>
  <si>
    <t>783314201</t>
  </si>
  <si>
    <t>Základní antikorozní nátěr zámečnických konstrukcí jednonásobný syntetický standardní</t>
  </si>
  <si>
    <t>357028766</t>
  </si>
  <si>
    <t>https://podminky.urs.cz/item/CS_URS_2022_01/783314201</t>
  </si>
  <si>
    <t xml:space="preserve">" Z01 "  (1,6*2,1)*2</t>
  </si>
  <si>
    <t>783317101</t>
  </si>
  <si>
    <t>Krycí nátěr (email) zámečnických konstrukcí jednonásobný syntetický standardní</t>
  </si>
  <si>
    <t>133207305</t>
  </si>
  <si>
    <t>https://podminky.urs.cz/item/CS_URS_2022_01/783317101</t>
  </si>
  <si>
    <t xml:space="preserve">"  zárubně " 15,4</t>
  </si>
  <si>
    <t>257</t>
  </si>
  <si>
    <t>783801201</t>
  </si>
  <si>
    <t>Příprava podkladu omítek před provedením nátěru obroušení</t>
  </si>
  <si>
    <t>445530821</t>
  </si>
  <si>
    <t>https://podminky.urs.cz/item/CS_URS_2022_01/783801201</t>
  </si>
  <si>
    <t xml:space="preserve">" 101 "  (4,8+2,15)*2*2,0-(1,95*0,6)-(0,9+0,7)*2*2,0+0,6*2*0,2+4,0*0,2</t>
  </si>
  <si>
    <t xml:space="preserve">" 107 "  (3,97+3,85)*2*2,0-(1,95*0,6+0,8*2,0+0,45*0,3)+(0,6*2*0,2)</t>
  </si>
  <si>
    <t xml:space="preserve">" 112 "  (4,5+3,75)*2*2,0-(1,95*0,6+0,8*2,0+0,45*0,3)+(0,6*2*0,25)</t>
  </si>
  <si>
    <t xml:space="preserve">" 113 "  (4,48+3,75)*2*2,0-(1,95*0,6+0,45*0,3+0,8*2,0)+(0,6*2*0,25)</t>
  </si>
  <si>
    <t xml:space="preserve">" 118 "  (4,06+3,75)*2*2,0-(1,95*0,6+0,45*0,3+0,8*2,0)+(0,6*2*0,25)</t>
  </si>
  <si>
    <t>258</t>
  </si>
  <si>
    <t>783801403</t>
  </si>
  <si>
    <t>Příprava podkladu omítek před provedením nátěru oprášení</t>
  </si>
  <si>
    <t>-769404993</t>
  </si>
  <si>
    <t>https://podminky.urs.cz/item/CS_URS_2022_01/783801403</t>
  </si>
  <si>
    <t>259</t>
  </si>
  <si>
    <t>783813131</t>
  </si>
  <si>
    <t>Penetrační nátěr omítek hladkých omítek hladkých, zrnitých tenkovrstvých nebo štukových stupně členitosti 1 a 2 syntetický</t>
  </si>
  <si>
    <t>-1153795802</t>
  </si>
  <si>
    <t>https://podminky.urs.cz/item/CS_URS_2022_01/783813131</t>
  </si>
  <si>
    <t>260</t>
  </si>
  <si>
    <t>783817121</t>
  </si>
  <si>
    <t>Krycí (ochranný ) nátěr omítek jednonásobný hladkých omítek hladkých, zrnitých tenkovrstvých nebo štukových stupně členitosti 1 a 2 syntetický</t>
  </si>
  <si>
    <t>1243479970</t>
  </si>
  <si>
    <t>https://podminky.urs.cz/item/CS_URS_2022_01/783817121</t>
  </si>
  <si>
    <t>784</t>
  </si>
  <si>
    <t>Dokončovací práce - malby a tapety</t>
  </si>
  <si>
    <t>261</t>
  </si>
  <si>
    <t>784111001</t>
  </si>
  <si>
    <t>Oprášení (ometení) podkladu v místnostech výšky do 3,80 m</t>
  </si>
  <si>
    <t>833312524</t>
  </si>
  <si>
    <t>https://podminky.urs.cz/item/CS_URS_2022_01/784111001</t>
  </si>
  <si>
    <t xml:space="preserve">" SDK "  149,914</t>
  </si>
  <si>
    <t>nad obklady a nátěrem omyvatelným</t>
  </si>
  <si>
    <t xml:space="preserve">"101 "  (4,8+2,15)*2*0,65</t>
  </si>
  <si>
    <t xml:space="preserve">"102 "  (3,31+1,6)*2*0,65</t>
  </si>
  <si>
    <t xml:space="preserve">"103 "  (1,59+1,3)*2*0,65</t>
  </si>
  <si>
    <t xml:space="preserve">"104 "  (0,9+1,3)*2*0,65</t>
  </si>
  <si>
    <t xml:space="preserve">"105 "  (1,1+1,05)*2*2,65</t>
  </si>
  <si>
    <t xml:space="preserve">"106 "  (1,1+1,3)*2*0,65</t>
  </si>
  <si>
    <t xml:space="preserve">"107 "  (3,97+3,85)*2*0,65</t>
  </si>
  <si>
    <t xml:space="preserve">"108 "  (6,25+1,15)*2*2,65</t>
  </si>
  <si>
    <t xml:space="preserve">"109 "  (1,89+2,55)*2*0,65</t>
  </si>
  <si>
    <t xml:space="preserve">"110"  (3,26+2,55)*2*0,65</t>
  </si>
  <si>
    <t xml:space="preserve">"111"  (0,9+2,55)*2*0,65</t>
  </si>
  <si>
    <t xml:space="preserve">"112,113"  (4,5+3,75+4,48+3,75)*2*0,65</t>
  </si>
  <si>
    <t xml:space="preserve">"114"  (5,95+1,15)*2*2,65</t>
  </si>
  <si>
    <t xml:space="preserve">"115"  (0,9+2,55)*2*0,65</t>
  </si>
  <si>
    <t xml:space="preserve">"116"  (3,0+2,55)*2*0,65</t>
  </si>
  <si>
    <t xml:space="preserve">"117"  (1,85+2,55)*2*0,65</t>
  </si>
  <si>
    <t xml:space="preserve">"118,119"  (4,06+3,75)*2*0,65+(3,47+3,9)*2*2,65</t>
  </si>
  <si>
    <t>262</t>
  </si>
  <si>
    <t>784181101</t>
  </si>
  <si>
    <t>Penetrace podkladu jednonásobná základní akrylátová bezbarvá v místnostech výšky do 3,80 m</t>
  </si>
  <si>
    <t>-1035306649</t>
  </si>
  <si>
    <t>https://podminky.urs.cz/item/CS_URS_2022_01/784181101</t>
  </si>
  <si>
    <t>263</t>
  </si>
  <si>
    <t>784211101</t>
  </si>
  <si>
    <t>Malby z malířských směsí oděruvzdorných za mokra dvojnásobné, bílé za mokra oděruvzdorné výborně v místnostech výšky do 3,80 m</t>
  </si>
  <si>
    <t>390320184</t>
  </si>
  <si>
    <t>https://podminky.urs.cz/item/CS_URS_2022_01/784211101</t>
  </si>
  <si>
    <t>786</t>
  </si>
  <si>
    <t>Dokončovací práce - čalounické úpravy</t>
  </si>
  <si>
    <t>264</t>
  </si>
  <si>
    <t>786681001</t>
  </si>
  <si>
    <t>Montáž skládacích stěn jednodílných nebo dvoudílných do 4,60 m2</t>
  </si>
  <si>
    <t>536695976</t>
  </si>
  <si>
    <t>https://podminky.urs.cz/item/CS_URS_2022_01/786681001</t>
  </si>
  <si>
    <t>" Ti/02" 0,7*2,0</t>
  </si>
  <si>
    <t>265</t>
  </si>
  <si>
    <t>611610</t>
  </si>
  <si>
    <t>dveře jednokřídlé harmonikové plast 700x1970-2100mm</t>
  </si>
  <si>
    <t>30438711</t>
  </si>
  <si>
    <t>266</t>
  </si>
  <si>
    <t>998786201</t>
  </si>
  <si>
    <t>Přesun hmot pro stínění a čalounické úpravy stanovený procentní sazbou (%) z ceny vodorovná dopravní vzdálenost do 50 m v objektech výšky do 6 m</t>
  </si>
  <si>
    <t>1040809489</t>
  </si>
  <si>
    <t>https://podminky.urs.cz/item/CS_URS_2022_01/998786201</t>
  </si>
  <si>
    <t>21708ESI - elektrosilnoproud</t>
  </si>
  <si>
    <t>D1 - rozváděč RS1</t>
  </si>
  <si>
    <t>D2 - Montážní materiál</t>
  </si>
  <si>
    <t>D3 - Montáže</t>
  </si>
  <si>
    <t>D4 - Uzemnění</t>
  </si>
  <si>
    <t>D5 - Zemní práce</t>
  </si>
  <si>
    <t>D1</t>
  </si>
  <si>
    <t>rozváděč RS1</t>
  </si>
  <si>
    <t>Pol1</t>
  </si>
  <si>
    <t>rozvodnice pod omítku 96 modulů IP30</t>
  </si>
  <si>
    <t>ks</t>
  </si>
  <si>
    <t>-1786678646</t>
  </si>
  <si>
    <t>Pol2</t>
  </si>
  <si>
    <t>vypínač na DIN lištu 63A/3 63A/3</t>
  </si>
  <si>
    <t>1976255230</t>
  </si>
  <si>
    <t>Pol3</t>
  </si>
  <si>
    <t>přepěťová ochrana třída 1+2, LPZ 0/1, LPL IV</t>
  </si>
  <si>
    <t>187606909</t>
  </si>
  <si>
    <t>Pol4</t>
  </si>
  <si>
    <t>proudový chránič 25/4/030A</t>
  </si>
  <si>
    <t>-389543589</t>
  </si>
  <si>
    <t>Pol5</t>
  </si>
  <si>
    <t>jistič 2A/B/1</t>
  </si>
  <si>
    <t>-1308746392</t>
  </si>
  <si>
    <t>Pol6</t>
  </si>
  <si>
    <t>jistič 10A/B/1</t>
  </si>
  <si>
    <t>-395329811</t>
  </si>
  <si>
    <t>Pol7</t>
  </si>
  <si>
    <t>jistič 16A/B/1</t>
  </si>
  <si>
    <t>-44297365</t>
  </si>
  <si>
    <t>Pol8</t>
  </si>
  <si>
    <t>jistič 16A/B/3</t>
  </si>
  <si>
    <t>40032163</t>
  </si>
  <si>
    <t>Pol9</t>
  </si>
  <si>
    <t>jistič 16A/C/3</t>
  </si>
  <si>
    <t>-2098040200</t>
  </si>
  <si>
    <t>Pol10</t>
  </si>
  <si>
    <t>jistič 32A/C/3</t>
  </si>
  <si>
    <t>-1506323539</t>
  </si>
  <si>
    <t>Pol11</t>
  </si>
  <si>
    <t>můstek PE PE/15</t>
  </si>
  <si>
    <t>-201085895</t>
  </si>
  <si>
    <t>Pol12</t>
  </si>
  <si>
    <t>můstek N N/15</t>
  </si>
  <si>
    <t>1947508599</t>
  </si>
  <si>
    <t>Pol13</t>
  </si>
  <si>
    <t>podružný materiál</t>
  </si>
  <si>
    <t>2031412450</t>
  </si>
  <si>
    <t>Pol14</t>
  </si>
  <si>
    <t>montáž rozváděče vč. atestu</t>
  </si>
  <si>
    <t>-1094797512</t>
  </si>
  <si>
    <t>D2</t>
  </si>
  <si>
    <t>Montážní materiál</t>
  </si>
  <si>
    <t>Pol15</t>
  </si>
  <si>
    <t>jednopólový vypínač 1, zapuštěný</t>
  </si>
  <si>
    <t>-726112764</t>
  </si>
  <si>
    <t>Pol16</t>
  </si>
  <si>
    <t>zásuvka jednonásobná 230V/16A, zapuštěná</t>
  </si>
  <si>
    <t>1347502473</t>
  </si>
  <si>
    <t>Pol17</t>
  </si>
  <si>
    <t>zásuvka jednonásobná 230V/16A, zapuštěná, popisné pole</t>
  </si>
  <si>
    <t>590950476</t>
  </si>
  <si>
    <t>Pol18</t>
  </si>
  <si>
    <t>zásuvka jednonásobná 230V/16A, IP44, zapuštěná KPR68</t>
  </si>
  <si>
    <t>-257399410</t>
  </si>
  <si>
    <t>Pol19</t>
  </si>
  <si>
    <t>krabice přístrojová hluboká 1901</t>
  </si>
  <si>
    <t>1957289325</t>
  </si>
  <si>
    <t>Pol20</t>
  </si>
  <si>
    <t>krabice přístrojová 1903</t>
  </si>
  <si>
    <t>-1449051297</t>
  </si>
  <si>
    <t>Pol21</t>
  </si>
  <si>
    <t>krabice s víčkem a svorkovnicí</t>
  </si>
  <si>
    <t>-901543251</t>
  </si>
  <si>
    <t>Pol22</t>
  </si>
  <si>
    <t>krabice do zateplení</t>
  </si>
  <si>
    <t>1961707511</t>
  </si>
  <si>
    <t>Pol23</t>
  </si>
  <si>
    <t>montážní deska do zateplení</t>
  </si>
  <si>
    <t>403259227</t>
  </si>
  <si>
    <t>Pol24</t>
  </si>
  <si>
    <t>krabice s ekvipotenciální svorkovnicí TYP016</t>
  </si>
  <si>
    <t>-1559771281</t>
  </si>
  <si>
    <t>Pol25</t>
  </si>
  <si>
    <t>bezšroubové svorky</t>
  </si>
  <si>
    <t>1121932462</t>
  </si>
  <si>
    <t>Pol26</t>
  </si>
  <si>
    <t>N sv. přisazené nouzové LED 1W, 125lm, 1h, IP44, svítí při výpadku</t>
  </si>
  <si>
    <t>-1487238362</t>
  </si>
  <si>
    <t>Pol27</t>
  </si>
  <si>
    <t>CYKY O-3x1,5</t>
  </si>
  <si>
    <t>-1029158022</t>
  </si>
  <si>
    <t>Pol28</t>
  </si>
  <si>
    <t>kabel CYKY J-3x1,5</t>
  </si>
  <si>
    <t>74878673</t>
  </si>
  <si>
    <t>Pol29</t>
  </si>
  <si>
    <t>kabel CYKY J-3x2,5</t>
  </si>
  <si>
    <t>-1806145</t>
  </si>
  <si>
    <t>Pol30</t>
  </si>
  <si>
    <t>kabel CYKY J-5x2,5</t>
  </si>
  <si>
    <t>1315027372</t>
  </si>
  <si>
    <t>Pol31</t>
  </si>
  <si>
    <t>kabel CYKY J-5x6</t>
  </si>
  <si>
    <t>816168490</t>
  </si>
  <si>
    <t>Pol32</t>
  </si>
  <si>
    <t>kabel CYKY J-4x16</t>
  </si>
  <si>
    <t>823663293</t>
  </si>
  <si>
    <t>Pol33</t>
  </si>
  <si>
    <t>kabel CYKY J-4x1,5</t>
  </si>
  <si>
    <t>-1540491720</t>
  </si>
  <si>
    <t>Pol34</t>
  </si>
  <si>
    <t>1883776203</t>
  </si>
  <si>
    <t>Pol35</t>
  </si>
  <si>
    <t>kabel JYTY J-2x1</t>
  </si>
  <si>
    <t>1236353362</t>
  </si>
  <si>
    <t>Pol36</t>
  </si>
  <si>
    <t>kabel stíněný CY 4 ž/z</t>
  </si>
  <si>
    <t>-231923017</t>
  </si>
  <si>
    <t>Pol37</t>
  </si>
  <si>
    <t>vodič CY 6 ž/z</t>
  </si>
  <si>
    <t>-173423618</t>
  </si>
  <si>
    <t>Pol38</t>
  </si>
  <si>
    <t>vodič CYA 10 ž/z</t>
  </si>
  <si>
    <t>119868881</t>
  </si>
  <si>
    <t>Pol39</t>
  </si>
  <si>
    <t>vodič</t>
  </si>
  <si>
    <t>-758508509</t>
  </si>
  <si>
    <t>Pol40</t>
  </si>
  <si>
    <t>žlab drátěný 50x50 vč. spoj. mat., závěsů</t>
  </si>
  <si>
    <t>-628890211</t>
  </si>
  <si>
    <t>Pol41</t>
  </si>
  <si>
    <t>žlab drátěný 100x50 vč. spoj. mat., závěsů</t>
  </si>
  <si>
    <t>-1402804608</t>
  </si>
  <si>
    <t>Pol42</t>
  </si>
  <si>
    <t>žlab drátěný 150x50 vč. spoj. mat., závěsů</t>
  </si>
  <si>
    <t>-1256191154</t>
  </si>
  <si>
    <t>Pol43</t>
  </si>
  <si>
    <t>žlab drátěný 150x50 vč. spoj. mat., závěsů a přepážky</t>
  </si>
  <si>
    <t>1128444930</t>
  </si>
  <si>
    <t>Pol44</t>
  </si>
  <si>
    <t>žlab drátěný 200x50 vč. spoj. mat., závěsů 1520</t>
  </si>
  <si>
    <t>-2004406548</t>
  </si>
  <si>
    <t>Pol45</t>
  </si>
  <si>
    <t>trubka pevná DN20, 320N, vč. uchycení 1532</t>
  </si>
  <si>
    <t>1238802938</t>
  </si>
  <si>
    <t>Pol46</t>
  </si>
  <si>
    <t>trubka pevná DN32, 320N, vč. uchycení 1420</t>
  </si>
  <si>
    <t>-934530004</t>
  </si>
  <si>
    <t>Pol47</t>
  </si>
  <si>
    <t>trubka ohebná DN25, 320N 1432</t>
  </si>
  <si>
    <t>-244066456</t>
  </si>
  <si>
    <t>Pol48</t>
  </si>
  <si>
    <t>trubka ohebná DN32, 320N</t>
  </si>
  <si>
    <t>-215891727</t>
  </si>
  <si>
    <t>Pol49</t>
  </si>
  <si>
    <t>chránička DN50</t>
  </si>
  <si>
    <t>1761645107</t>
  </si>
  <si>
    <t>Pol50</t>
  </si>
  <si>
    <t>kabelová úchytka vč. hmoždinky a šroubu</t>
  </si>
  <si>
    <t>-590233559</t>
  </si>
  <si>
    <t>Pol51</t>
  </si>
  <si>
    <t>zásuvková skříň 2x230V/16A, 1x400V/16A, 1x400V/32A vč. chrániče</t>
  </si>
  <si>
    <t>-321935763</t>
  </si>
  <si>
    <t>Pol52</t>
  </si>
  <si>
    <t>elektroměrový rozváděč vestavný dvousazbový, třífázový, In=50A vč. výbavy</t>
  </si>
  <si>
    <t>1141370012</t>
  </si>
  <si>
    <t>Pol53</t>
  </si>
  <si>
    <t>požární ucpávky 5x5cm</t>
  </si>
  <si>
    <t>-1644497597</t>
  </si>
  <si>
    <t>Pol54</t>
  </si>
  <si>
    <t>1314145319</t>
  </si>
  <si>
    <t>D3</t>
  </si>
  <si>
    <t>Montáže</t>
  </si>
  <si>
    <t>Pol55</t>
  </si>
  <si>
    <t>montáž elektroinstalace</t>
  </si>
  <si>
    <t>1390703835</t>
  </si>
  <si>
    <t>Pol56</t>
  </si>
  <si>
    <t>demontáž stávající elektroinstalace</t>
  </si>
  <si>
    <t>-1307306021</t>
  </si>
  <si>
    <t>Pol57</t>
  </si>
  <si>
    <t>revize</t>
  </si>
  <si>
    <t>2141638629</t>
  </si>
  <si>
    <t>Pol58</t>
  </si>
  <si>
    <t>doprava</t>
  </si>
  <si>
    <t>648191633</t>
  </si>
  <si>
    <t>D4</t>
  </si>
  <si>
    <t>Uzemnění</t>
  </si>
  <si>
    <t>Pol59</t>
  </si>
  <si>
    <t>pásek FeZn 30/4mm</t>
  </si>
  <si>
    <t>121029577</t>
  </si>
  <si>
    <t>Pol60</t>
  </si>
  <si>
    <t>svorka páska páska</t>
  </si>
  <si>
    <t>-1074805427</t>
  </si>
  <si>
    <t>Pol61</t>
  </si>
  <si>
    <t>drát FeZn 10mm</t>
  </si>
  <si>
    <t>-1114830622</t>
  </si>
  <si>
    <t>Pol62</t>
  </si>
  <si>
    <t>svorka páska drát</t>
  </si>
  <si>
    <t>316211961</t>
  </si>
  <si>
    <t>Pol63</t>
  </si>
  <si>
    <t>asfaltová barva</t>
  </si>
  <si>
    <t>kg</t>
  </si>
  <si>
    <t>1337868911</t>
  </si>
  <si>
    <t>Pol64</t>
  </si>
  <si>
    <t>podružný mateiál</t>
  </si>
  <si>
    <t>1224994208</t>
  </si>
  <si>
    <t>Pol65</t>
  </si>
  <si>
    <t>Montáž uzemnění</t>
  </si>
  <si>
    <t>1614096943</t>
  </si>
  <si>
    <t>D5</t>
  </si>
  <si>
    <t>Pol66</t>
  </si>
  <si>
    <t>výkop š. 35, h. 70, tř. z. 3</t>
  </si>
  <si>
    <t>-999760914</t>
  </si>
  <si>
    <t>Pol67</t>
  </si>
  <si>
    <t>zához kabelové rýhy š.35, h. 70, tř. z. 3</t>
  </si>
  <si>
    <t>-1803930493</t>
  </si>
  <si>
    <t>Pol68</t>
  </si>
  <si>
    <t>provizorní úprava terénu třídy zeminy 3</t>
  </si>
  <si>
    <t>-37899334</t>
  </si>
  <si>
    <t>21708EZL - elektroslaboproud</t>
  </si>
  <si>
    <t>D1 - materiál</t>
  </si>
  <si>
    <t xml:space="preserve">D2 - oživení a předání  systému</t>
  </si>
  <si>
    <t>materiál</t>
  </si>
  <si>
    <t>ústředna včetně GSM modulu</t>
  </si>
  <si>
    <t>1751977348</t>
  </si>
  <si>
    <t>záložní aku 12V 7Ah</t>
  </si>
  <si>
    <t>303149280</t>
  </si>
  <si>
    <t>klávesnice s displejem a čtečkou</t>
  </si>
  <si>
    <t>1590260391</t>
  </si>
  <si>
    <t>ovládací segment klávesnice</t>
  </si>
  <si>
    <t>-775569475</t>
  </si>
  <si>
    <t>Sběrnicový PIR detektor pohybu, dosah 12m / 90°/ 7m / 90°(PET imunita cca 25 kg)</t>
  </si>
  <si>
    <t>-871242838</t>
  </si>
  <si>
    <t>vnitřní siréna</t>
  </si>
  <si>
    <t>558876627</t>
  </si>
  <si>
    <t>Sběrnicový kombinovaný detektor kouře a teplot</t>
  </si>
  <si>
    <t>-1888372323</t>
  </si>
  <si>
    <t>venkovní siréna zálohovaná</t>
  </si>
  <si>
    <t>-186699219</t>
  </si>
  <si>
    <t>systémový kabel</t>
  </si>
  <si>
    <t>-955691986</t>
  </si>
  <si>
    <t>instalační materiál</t>
  </si>
  <si>
    <t>-1791011178</t>
  </si>
  <si>
    <t xml:space="preserve">oživení a předání  systému</t>
  </si>
  <si>
    <t>oživení systému , zaškolení obsluhy</t>
  </si>
  <si>
    <t>1228303460</t>
  </si>
  <si>
    <t>revize EZS</t>
  </si>
  <si>
    <t>-1157070301</t>
  </si>
  <si>
    <t>programování systému</t>
  </si>
  <si>
    <t>238249399</t>
  </si>
  <si>
    <t>-375857600</t>
  </si>
  <si>
    <t>21708VRN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</si>
  <si>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</si>
  <si>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</si>
  <si>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</si>
  <si>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</si>
  <si>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</si>
  <si>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</si>
  <si>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</si>
  <si>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</si>
  <si>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</si>
  <si>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1024</t>
  </si>
  <si>
    <t>1846523593</t>
  </si>
  <si>
    <t>https://podminky.urs.cz/item/CS_URS_2021_01/012303000</t>
  </si>
  <si>
    <t>VRN3</t>
  </si>
  <si>
    <t>Zařízení staveniště</t>
  </si>
  <si>
    <t>032002000</t>
  </si>
  <si>
    <t>Vybavení staveniště</t>
  </si>
  <si>
    <t>…kpl</t>
  </si>
  <si>
    <t>1996030005</t>
  </si>
  <si>
    <t>https://podminky.urs.cz/item/CS_URS_2021_01/032002000</t>
  </si>
  <si>
    <t>032903000</t>
  </si>
  <si>
    <t>Náklady na provoz a údržbu vybavení staveniště</t>
  </si>
  <si>
    <t>903664188</t>
  </si>
  <si>
    <t>https://podminky.urs.cz/item/CS_URS_2021_01/032903000</t>
  </si>
  <si>
    <t>033203000</t>
  </si>
  <si>
    <t>Energie pro zařízení staveniště</t>
  </si>
  <si>
    <t>-1359670836</t>
  </si>
  <si>
    <t>https://podminky.urs.cz/item/CS_URS_2021_01/033203000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</si>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</sst>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13471211" TargetMode="External" /><Relationship Id="rId2" Type="http://schemas.openxmlformats.org/officeDocument/2006/relationships/hyperlink" Target="https://podminky.urs.cz/item/CS_URS_2022_01/998713201" TargetMode="External" /><Relationship Id="rId3" Type="http://schemas.openxmlformats.org/officeDocument/2006/relationships/hyperlink" Target="https://podminky.urs.cz/item/CS_URS_2022_01/732211124" TargetMode="External" /><Relationship Id="rId4" Type="http://schemas.openxmlformats.org/officeDocument/2006/relationships/hyperlink" Target="https://podminky.urs.cz/item/CS_URS_2022_01/732330104" TargetMode="External" /><Relationship Id="rId5" Type="http://schemas.openxmlformats.org/officeDocument/2006/relationships/hyperlink" Target="https://podminky.urs.cz/item/CS_URS_2022_01/732421451" TargetMode="External" /><Relationship Id="rId6" Type="http://schemas.openxmlformats.org/officeDocument/2006/relationships/hyperlink" Target="https://podminky.urs.cz/item/CS_URS_2022_01/732522120" TargetMode="External" /><Relationship Id="rId7" Type="http://schemas.openxmlformats.org/officeDocument/2006/relationships/hyperlink" Target="https://podminky.urs.cz/item/CS_URS_2022_01/732522133" TargetMode="External" /><Relationship Id="rId8" Type="http://schemas.openxmlformats.org/officeDocument/2006/relationships/hyperlink" Target="https://podminky.urs.cz/item/CS_URS_2022_01/732525173" TargetMode="External" /><Relationship Id="rId9" Type="http://schemas.openxmlformats.org/officeDocument/2006/relationships/hyperlink" Target="https://podminky.urs.cz/item/CS_URS_2022_01/998732201" TargetMode="External" /><Relationship Id="rId10" Type="http://schemas.openxmlformats.org/officeDocument/2006/relationships/hyperlink" Target="https://podminky.urs.cz/item/CS_URS_2022_01/733222102" TargetMode="External" /><Relationship Id="rId11" Type="http://schemas.openxmlformats.org/officeDocument/2006/relationships/hyperlink" Target="https://podminky.urs.cz/item/CS_URS_2022_01/733222103" TargetMode="External" /><Relationship Id="rId12" Type="http://schemas.openxmlformats.org/officeDocument/2006/relationships/hyperlink" Target="https://podminky.urs.cz/item/CS_URS_2022_01/733222104" TargetMode="External" /><Relationship Id="rId13" Type="http://schemas.openxmlformats.org/officeDocument/2006/relationships/hyperlink" Target="https://podminky.urs.cz/item/CS_URS_2022_01/733223105" TargetMode="External" /><Relationship Id="rId14" Type="http://schemas.openxmlformats.org/officeDocument/2006/relationships/hyperlink" Target="https://podminky.urs.cz/item/CS_URS_2022_01/733223106" TargetMode="External" /><Relationship Id="rId15" Type="http://schemas.openxmlformats.org/officeDocument/2006/relationships/hyperlink" Target="https://podminky.urs.cz/item/CS_URS_2022_01/733224202" TargetMode="External" /><Relationship Id="rId16" Type="http://schemas.openxmlformats.org/officeDocument/2006/relationships/hyperlink" Target="https://podminky.urs.cz/item/CS_URS_2022_01/733224204" TargetMode="External" /><Relationship Id="rId17" Type="http://schemas.openxmlformats.org/officeDocument/2006/relationships/hyperlink" Target="https://podminky.urs.cz/item/CS_URS_2022_01/733224206" TargetMode="External" /><Relationship Id="rId18" Type="http://schemas.openxmlformats.org/officeDocument/2006/relationships/hyperlink" Target="https://podminky.urs.cz/item/CS_URS_2022_01/733224222" TargetMode="External" /><Relationship Id="rId19" Type="http://schemas.openxmlformats.org/officeDocument/2006/relationships/hyperlink" Target="https://podminky.urs.cz/item/CS_URS_2022_01/733224224" TargetMode="External" /><Relationship Id="rId20" Type="http://schemas.openxmlformats.org/officeDocument/2006/relationships/hyperlink" Target="https://podminky.urs.cz/item/CS_URS_2022_01/733224226" TargetMode="External" /><Relationship Id="rId21" Type="http://schemas.openxmlformats.org/officeDocument/2006/relationships/hyperlink" Target="https://podminky.urs.cz/item/CS_URS_2022_01/733291101" TargetMode="External" /><Relationship Id="rId22" Type="http://schemas.openxmlformats.org/officeDocument/2006/relationships/hyperlink" Target="https://podminky.urs.cz/item/CS_URS_2022_01/733811231" TargetMode="External" /><Relationship Id="rId23" Type="http://schemas.openxmlformats.org/officeDocument/2006/relationships/hyperlink" Target="https://podminky.urs.cz/item/CS_URS_2022_01/733811232" TargetMode="External" /><Relationship Id="rId24" Type="http://schemas.openxmlformats.org/officeDocument/2006/relationships/hyperlink" Target="https://podminky.urs.cz/item/CS_URS_2022_01/998733201" TargetMode="External" /><Relationship Id="rId25" Type="http://schemas.openxmlformats.org/officeDocument/2006/relationships/hyperlink" Target="https://podminky.urs.cz/item/CS_URS_2022_01/734209102" TargetMode="External" /><Relationship Id="rId26" Type="http://schemas.openxmlformats.org/officeDocument/2006/relationships/hyperlink" Target="https://podminky.urs.cz/item/CS_URS_2022_01/734211127" TargetMode="External" /><Relationship Id="rId27" Type="http://schemas.openxmlformats.org/officeDocument/2006/relationships/hyperlink" Target="https://podminky.urs.cz/item/CS_URS_2022_01/734221682" TargetMode="External" /><Relationship Id="rId28" Type="http://schemas.openxmlformats.org/officeDocument/2006/relationships/hyperlink" Target="https://podminky.urs.cz/item/CS_URS_2022_01/734221686" TargetMode="External" /><Relationship Id="rId29" Type="http://schemas.openxmlformats.org/officeDocument/2006/relationships/hyperlink" Target="https://podminky.urs.cz/item/CS_URS_2022_01/734242415" TargetMode="External" /><Relationship Id="rId30" Type="http://schemas.openxmlformats.org/officeDocument/2006/relationships/hyperlink" Target="https://podminky.urs.cz/item/CS_URS_2022_01/734261407" TargetMode="External" /><Relationship Id="rId31" Type="http://schemas.openxmlformats.org/officeDocument/2006/relationships/hyperlink" Target="https://podminky.urs.cz/item/CS_URS_2022_01/734291123" TargetMode="External" /><Relationship Id="rId32" Type="http://schemas.openxmlformats.org/officeDocument/2006/relationships/hyperlink" Target="https://podminky.urs.cz/item/CS_URS_2022_01/734291275" TargetMode="External" /><Relationship Id="rId33" Type="http://schemas.openxmlformats.org/officeDocument/2006/relationships/hyperlink" Target="https://podminky.urs.cz/item/CS_URS_2022_01/734291315" TargetMode="External" /><Relationship Id="rId34" Type="http://schemas.openxmlformats.org/officeDocument/2006/relationships/hyperlink" Target="https://podminky.urs.cz/item/CS_URS_2022_01/734292716" TargetMode="External" /><Relationship Id="rId35" Type="http://schemas.openxmlformats.org/officeDocument/2006/relationships/hyperlink" Target="https://podminky.urs.cz/item/CS_URS_2022_01/734292766" TargetMode="External" /><Relationship Id="rId36" Type="http://schemas.openxmlformats.org/officeDocument/2006/relationships/hyperlink" Target="https://podminky.urs.cz/item/CS_URS_2022_01/734295023" TargetMode="External" /><Relationship Id="rId37" Type="http://schemas.openxmlformats.org/officeDocument/2006/relationships/hyperlink" Target="https://podminky.urs.cz/item/CS_URS_2022_01/734411132" TargetMode="External" /><Relationship Id="rId38" Type="http://schemas.openxmlformats.org/officeDocument/2006/relationships/hyperlink" Target="https://podminky.urs.cz/item/CS_URS_2022_01/734421102" TargetMode="External" /><Relationship Id="rId39" Type="http://schemas.openxmlformats.org/officeDocument/2006/relationships/hyperlink" Target="https://podminky.urs.cz/item/CS_URS_2022_01/998734201" TargetMode="External" /><Relationship Id="rId40" Type="http://schemas.openxmlformats.org/officeDocument/2006/relationships/hyperlink" Target="https://podminky.urs.cz/item/CS_URS_2022_01/735000912" TargetMode="External" /><Relationship Id="rId41" Type="http://schemas.openxmlformats.org/officeDocument/2006/relationships/hyperlink" Target="https://podminky.urs.cz/item/CS_URS_2022_01/735152172" TargetMode="External" /><Relationship Id="rId42" Type="http://schemas.openxmlformats.org/officeDocument/2006/relationships/hyperlink" Target="https://podminky.urs.cz/item/CS_URS_2022_01/735152173" TargetMode="External" /><Relationship Id="rId43" Type="http://schemas.openxmlformats.org/officeDocument/2006/relationships/hyperlink" Target="https://podminky.urs.cz/item/CS_URS_2022_01/735152194" TargetMode="External" /><Relationship Id="rId44" Type="http://schemas.openxmlformats.org/officeDocument/2006/relationships/hyperlink" Target="https://podminky.urs.cz/item/CS_URS_2022_01/735152474" TargetMode="External" /><Relationship Id="rId45" Type="http://schemas.openxmlformats.org/officeDocument/2006/relationships/hyperlink" Target="https://podminky.urs.cz/item/CS_URS_2022_01/735152481" TargetMode="External" /><Relationship Id="rId46" Type="http://schemas.openxmlformats.org/officeDocument/2006/relationships/hyperlink" Target="https://podminky.urs.cz/item/CS_URS_2022_01/735152495" TargetMode="External" /><Relationship Id="rId47" Type="http://schemas.openxmlformats.org/officeDocument/2006/relationships/hyperlink" Target="https://podminky.urs.cz/item/CS_URS_2022_01/735152597" TargetMode="External" /><Relationship Id="rId48" Type="http://schemas.openxmlformats.org/officeDocument/2006/relationships/hyperlink" Target="https://podminky.urs.cz/item/CS_URS_2022_01/735152598" TargetMode="External" /><Relationship Id="rId49" Type="http://schemas.openxmlformats.org/officeDocument/2006/relationships/hyperlink" Target="https://podminky.urs.cz/item/CS_URS_2022_01/735152599" TargetMode="External" /><Relationship Id="rId50" Type="http://schemas.openxmlformats.org/officeDocument/2006/relationships/hyperlink" Target="https://podminky.urs.cz/item/CS_URS_2022_01/735191905" TargetMode="External" /><Relationship Id="rId51" Type="http://schemas.openxmlformats.org/officeDocument/2006/relationships/hyperlink" Target="https://podminky.urs.cz/item/CS_URS_2022_01/998735201" TargetMode="External" /><Relationship Id="rId52" Type="http://schemas.openxmlformats.org/officeDocument/2006/relationships/hyperlink" Target="https://podminky.urs.cz/item/CS_URS_2022_01/783624551" TargetMode="External" /><Relationship Id="rId53" Type="http://schemas.openxmlformats.org/officeDocument/2006/relationships/hyperlink" Target="https://podminky.urs.cz/item/CS_URS_2022_01/783627601" TargetMode="External" /><Relationship Id="rId54" Type="http://schemas.openxmlformats.org/officeDocument/2006/relationships/hyperlink" Target="https://podminky.urs.cz/item/CS_URS_2022_01/HZS2212" TargetMode="External" /><Relationship Id="rId55" Type="http://schemas.openxmlformats.org/officeDocument/2006/relationships/hyperlink" Target="https://podminky.urs.cz/item/CS_URS_2022_01/HZS2222" TargetMode="External" /><Relationship Id="rId56" Type="http://schemas.openxmlformats.org/officeDocument/2006/relationships/hyperlink" Target="https://podminky.urs.cz/item/CS_URS_2022_01/HZS2491" TargetMode="External" /><Relationship Id="rId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2211101" TargetMode="External" /><Relationship Id="rId2" Type="http://schemas.openxmlformats.org/officeDocument/2006/relationships/hyperlink" Target="https://podminky.urs.cz/item/CS_URS_2022_01/131251100" TargetMode="External" /><Relationship Id="rId3" Type="http://schemas.openxmlformats.org/officeDocument/2006/relationships/hyperlink" Target="https://podminky.urs.cz/item/CS_URS_2022_01/131251102" TargetMode="External" /><Relationship Id="rId4" Type="http://schemas.openxmlformats.org/officeDocument/2006/relationships/hyperlink" Target="https://podminky.urs.cz/item/CS_URS_2022_01/132212131" TargetMode="External" /><Relationship Id="rId5" Type="http://schemas.openxmlformats.org/officeDocument/2006/relationships/hyperlink" Target="https://podminky.urs.cz/item/CS_URS_2022_01/162751117" TargetMode="External" /><Relationship Id="rId6" Type="http://schemas.openxmlformats.org/officeDocument/2006/relationships/hyperlink" Target="https://podminky.urs.cz/item/CS_URS_2022_01/171201221" TargetMode="External" /><Relationship Id="rId7" Type="http://schemas.openxmlformats.org/officeDocument/2006/relationships/hyperlink" Target="https://podminky.urs.cz/item/CS_URS_2022_01/171251201" TargetMode="External" /><Relationship Id="rId8" Type="http://schemas.openxmlformats.org/officeDocument/2006/relationships/hyperlink" Target="https://podminky.urs.cz/item/CS_URS_2022_01/174112101" TargetMode="External" /><Relationship Id="rId9" Type="http://schemas.openxmlformats.org/officeDocument/2006/relationships/hyperlink" Target="https://podminky.urs.cz/item/CS_URS_2022_01/175111101" TargetMode="External" /><Relationship Id="rId10" Type="http://schemas.openxmlformats.org/officeDocument/2006/relationships/hyperlink" Target="https://podminky.urs.cz/item/CS_URS_2022_01/175111109" TargetMode="External" /><Relationship Id="rId11" Type="http://schemas.openxmlformats.org/officeDocument/2006/relationships/hyperlink" Target="https://podminky.urs.cz/item/CS_URS_2022_01/181951112" TargetMode="External" /><Relationship Id="rId12" Type="http://schemas.openxmlformats.org/officeDocument/2006/relationships/hyperlink" Target="https://podminky.urs.cz/item/CS_URS_2022_01/451573111" TargetMode="External" /><Relationship Id="rId13" Type="http://schemas.openxmlformats.org/officeDocument/2006/relationships/hyperlink" Target="https://podminky.urs.cz/item/CS_URS_2022_01/452313141" TargetMode="External" /><Relationship Id="rId14" Type="http://schemas.openxmlformats.org/officeDocument/2006/relationships/hyperlink" Target="https://podminky.urs.cz/item/CS_URS_2022_01/831263195" TargetMode="External" /><Relationship Id="rId15" Type="http://schemas.openxmlformats.org/officeDocument/2006/relationships/hyperlink" Target="https://podminky.urs.cz/item/CS_URS_2022_01/871228111" TargetMode="External" /><Relationship Id="rId16" Type="http://schemas.openxmlformats.org/officeDocument/2006/relationships/hyperlink" Target="https://podminky.urs.cz/item/CS_URS_2022_01/871263121" TargetMode="External" /><Relationship Id="rId17" Type="http://schemas.openxmlformats.org/officeDocument/2006/relationships/hyperlink" Target="https://podminky.urs.cz/item/CS_URS_2022_01/871313121" TargetMode="External" /><Relationship Id="rId18" Type="http://schemas.openxmlformats.org/officeDocument/2006/relationships/hyperlink" Target="https://podminky.urs.cz/item/CS_URS_2022_01/877265211" TargetMode="External" /><Relationship Id="rId19" Type="http://schemas.openxmlformats.org/officeDocument/2006/relationships/hyperlink" Target="https://podminky.urs.cz/item/CS_URS_2022_01/877265221" TargetMode="External" /><Relationship Id="rId20" Type="http://schemas.openxmlformats.org/officeDocument/2006/relationships/hyperlink" Target="https://podminky.urs.cz/item/CS_URS_2022_01/877315211" TargetMode="External" /><Relationship Id="rId21" Type="http://schemas.openxmlformats.org/officeDocument/2006/relationships/hyperlink" Target="https://podminky.urs.cz/item/CS_URS_2022_01/877315221" TargetMode="External" /><Relationship Id="rId22" Type="http://schemas.openxmlformats.org/officeDocument/2006/relationships/hyperlink" Target="https://podminky.urs.cz/item/CS_URS_2022_01/894411141" TargetMode="External" /><Relationship Id="rId23" Type="http://schemas.openxmlformats.org/officeDocument/2006/relationships/hyperlink" Target="https://podminky.urs.cz/item/CS_URS_2022_01/894411111" TargetMode="External" /><Relationship Id="rId24" Type="http://schemas.openxmlformats.org/officeDocument/2006/relationships/hyperlink" Target="https://podminky.urs.cz/item/CS_URS_2022_01/897172112" TargetMode="External" /><Relationship Id="rId25" Type="http://schemas.openxmlformats.org/officeDocument/2006/relationships/hyperlink" Target="https://podminky.urs.cz/item/CS_URS_2022_01/998276101" TargetMode="External" /><Relationship Id="rId26" Type="http://schemas.openxmlformats.org/officeDocument/2006/relationships/hyperlink" Target="https://podminky.urs.cz/item/CS_URS_2022_01/713471211" TargetMode="External" /><Relationship Id="rId27" Type="http://schemas.openxmlformats.org/officeDocument/2006/relationships/hyperlink" Target="https://podminky.urs.cz/item/CS_URS_2022_01/998713201" TargetMode="External" /><Relationship Id="rId28" Type="http://schemas.openxmlformats.org/officeDocument/2006/relationships/hyperlink" Target="https://podminky.urs.cz/item/CS_URS_2022_01/721173401" TargetMode="External" /><Relationship Id="rId29" Type="http://schemas.openxmlformats.org/officeDocument/2006/relationships/hyperlink" Target="https://podminky.urs.cz/item/CS_URS_2022_01/721173403" TargetMode="External" /><Relationship Id="rId30" Type="http://schemas.openxmlformats.org/officeDocument/2006/relationships/hyperlink" Target="https://podminky.urs.cz/item/CS_URS_2022_01/721174004" TargetMode="External" /><Relationship Id="rId31" Type="http://schemas.openxmlformats.org/officeDocument/2006/relationships/hyperlink" Target="https://podminky.urs.cz/item/CS_URS_2022_01/721174005" TargetMode="External" /><Relationship Id="rId32" Type="http://schemas.openxmlformats.org/officeDocument/2006/relationships/hyperlink" Target="https://podminky.urs.cz/item/CS_URS_2022_01/721174025" TargetMode="External" /><Relationship Id="rId33" Type="http://schemas.openxmlformats.org/officeDocument/2006/relationships/hyperlink" Target="https://podminky.urs.cz/item/CS_URS_2022_01/721174042" TargetMode="External" /><Relationship Id="rId34" Type="http://schemas.openxmlformats.org/officeDocument/2006/relationships/hyperlink" Target="https://podminky.urs.cz/item/CS_URS_2022_01/721174043" TargetMode="External" /><Relationship Id="rId35" Type="http://schemas.openxmlformats.org/officeDocument/2006/relationships/hyperlink" Target="https://podminky.urs.cz/item/CS_URS_2022_01/721194104" TargetMode="External" /><Relationship Id="rId36" Type="http://schemas.openxmlformats.org/officeDocument/2006/relationships/hyperlink" Target="https://podminky.urs.cz/item/CS_URS_2022_01/721194105" TargetMode="External" /><Relationship Id="rId37" Type="http://schemas.openxmlformats.org/officeDocument/2006/relationships/hyperlink" Target="https://podminky.urs.cz/item/CS_URS_2022_01/721194109" TargetMode="External" /><Relationship Id="rId38" Type="http://schemas.openxmlformats.org/officeDocument/2006/relationships/hyperlink" Target="https://podminky.urs.cz/item/CS_URS_2022_01/721211913" TargetMode="External" /><Relationship Id="rId39" Type="http://schemas.openxmlformats.org/officeDocument/2006/relationships/hyperlink" Target="https://podminky.urs.cz/item/CS_URS_2022_01/721219128" TargetMode="External" /><Relationship Id="rId40" Type="http://schemas.openxmlformats.org/officeDocument/2006/relationships/hyperlink" Target="https://podminky.urs.cz/item/CS_URS_2022_01/721242115" TargetMode="External" /><Relationship Id="rId41" Type="http://schemas.openxmlformats.org/officeDocument/2006/relationships/hyperlink" Target="https://podminky.urs.cz/item/CS_URS_2022_01/721273153" TargetMode="External" /><Relationship Id="rId42" Type="http://schemas.openxmlformats.org/officeDocument/2006/relationships/hyperlink" Target="https://podminky.urs.cz/item/CS_URS_2022_01/721274103" TargetMode="External" /><Relationship Id="rId43" Type="http://schemas.openxmlformats.org/officeDocument/2006/relationships/hyperlink" Target="https://podminky.urs.cz/item/CS_URS_2022_01/721290111" TargetMode="External" /><Relationship Id="rId44" Type="http://schemas.openxmlformats.org/officeDocument/2006/relationships/hyperlink" Target="https://podminky.urs.cz/item/CS_URS_2022_01/721290112" TargetMode="External" /><Relationship Id="rId45" Type="http://schemas.openxmlformats.org/officeDocument/2006/relationships/hyperlink" Target="https://podminky.urs.cz/item/CS_URS_2022_01/998721201" TargetMode="External" /><Relationship Id="rId46" Type="http://schemas.openxmlformats.org/officeDocument/2006/relationships/hyperlink" Target="https://podminky.urs.cz/item/CS_URS_2022_01/722131935" TargetMode="External" /><Relationship Id="rId47" Type="http://schemas.openxmlformats.org/officeDocument/2006/relationships/hyperlink" Target="https://podminky.urs.cz/item/CS_URS_2022_01/722160101" TargetMode="External" /><Relationship Id="rId48" Type="http://schemas.openxmlformats.org/officeDocument/2006/relationships/hyperlink" Target="https://podminky.urs.cz/item/CS_URS_2022_01/722174002" TargetMode="External" /><Relationship Id="rId49" Type="http://schemas.openxmlformats.org/officeDocument/2006/relationships/hyperlink" Target="https://podminky.urs.cz/item/CS_URS_2022_01/722174003" TargetMode="External" /><Relationship Id="rId50" Type="http://schemas.openxmlformats.org/officeDocument/2006/relationships/hyperlink" Target="https://podminky.urs.cz/item/CS_URS_2022_01/722174004" TargetMode="External" /><Relationship Id="rId51" Type="http://schemas.openxmlformats.org/officeDocument/2006/relationships/hyperlink" Target="https://podminky.urs.cz/item/CS_URS_2022_01/722174005" TargetMode="External" /><Relationship Id="rId52" Type="http://schemas.openxmlformats.org/officeDocument/2006/relationships/hyperlink" Target="https://podminky.urs.cz/item/CS_URS_2022_01/722174006" TargetMode="External" /><Relationship Id="rId53" Type="http://schemas.openxmlformats.org/officeDocument/2006/relationships/hyperlink" Target="https://podminky.urs.cz/item/CS_URS_2022_01/722181211" TargetMode="External" /><Relationship Id="rId54" Type="http://schemas.openxmlformats.org/officeDocument/2006/relationships/hyperlink" Target="https://podminky.urs.cz/item/CS_URS_2022_01/722181212" TargetMode="External" /><Relationship Id="rId55" Type="http://schemas.openxmlformats.org/officeDocument/2006/relationships/hyperlink" Target="https://podminky.urs.cz/item/CS_URS_2022_01/722181231" TargetMode="External" /><Relationship Id="rId56" Type="http://schemas.openxmlformats.org/officeDocument/2006/relationships/hyperlink" Target="https://podminky.urs.cz/item/CS_URS_2022_01/722181232" TargetMode="External" /><Relationship Id="rId57" Type="http://schemas.openxmlformats.org/officeDocument/2006/relationships/hyperlink" Target="https://podminky.urs.cz/item/CS_URS_2022_01/722181233" TargetMode="External" /><Relationship Id="rId58" Type="http://schemas.openxmlformats.org/officeDocument/2006/relationships/hyperlink" Target="https://podminky.urs.cz/item/CS_URS_2022_01/722190401" TargetMode="External" /><Relationship Id="rId59" Type="http://schemas.openxmlformats.org/officeDocument/2006/relationships/hyperlink" Target="https://podminky.urs.cz/item/CS_URS_2022_01/722213311" TargetMode="External" /><Relationship Id="rId60" Type="http://schemas.openxmlformats.org/officeDocument/2006/relationships/hyperlink" Target="https://podminky.urs.cz/item/CS_URS_2022_01/722220111" TargetMode="External" /><Relationship Id="rId61" Type="http://schemas.openxmlformats.org/officeDocument/2006/relationships/hyperlink" Target="https://podminky.urs.cz/item/CS_URS_2022_01/722220121" TargetMode="External" /><Relationship Id="rId62" Type="http://schemas.openxmlformats.org/officeDocument/2006/relationships/hyperlink" Target="https://podminky.urs.cz/item/CS_URS_2022_01/722224115" TargetMode="External" /><Relationship Id="rId63" Type="http://schemas.openxmlformats.org/officeDocument/2006/relationships/hyperlink" Target="https://podminky.urs.cz/item/CS_URS_2022_01/722231072" TargetMode="External" /><Relationship Id="rId64" Type="http://schemas.openxmlformats.org/officeDocument/2006/relationships/hyperlink" Target="https://podminky.urs.cz/item/CS_URS_2022_01/722231075" TargetMode="External" /><Relationship Id="rId65" Type="http://schemas.openxmlformats.org/officeDocument/2006/relationships/hyperlink" Target="https://podminky.urs.cz/item/CS_URS_2022_01/722231076" TargetMode="External" /><Relationship Id="rId66" Type="http://schemas.openxmlformats.org/officeDocument/2006/relationships/hyperlink" Target="https://podminky.urs.cz/item/CS_URS_2022_01/722231222" TargetMode="External" /><Relationship Id="rId67" Type="http://schemas.openxmlformats.org/officeDocument/2006/relationships/hyperlink" Target="https://podminky.urs.cz/item/CS_URS_2022_01/722232043" TargetMode="External" /><Relationship Id="rId68" Type="http://schemas.openxmlformats.org/officeDocument/2006/relationships/hyperlink" Target="https://podminky.urs.cz/item/CS_URS_2022_01/722232044" TargetMode="External" /><Relationship Id="rId69" Type="http://schemas.openxmlformats.org/officeDocument/2006/relationships/hyperlink" Target="https://podminky.urs.cz/item/CS_URS_2022_01/722232046" TargetMode="External" /><Relationship Id="rId70" Type="http://schemas.openxmlformats.org/officeDocument/2006/relationships/hyperlink" Target="https://podminky.urs.cz/item/CS_URS_2022_01/722232062" TargetMode="External" /><Relationship Id="rId71" Type="http://schemas.openxmlformats.org/officeDocument/2006/relationships/hyperlink" Target="https://podminky.urs.cz/item/CS_URS_2022_01/722232063" TargetMode="External" /><Relationship Id="rId72" Type="http://schemas.openxmlformats.org/officeDocument/2006/relationships/hyperlink" Target="https://podminky.urs.cz/item/CS_URS_2022_01/722232065" TargetMode="External" /><Relationship Id="rId73" Type="http://schemas.openxmlformats.org/officeDocument/2006/relationships/hyperlink" Target="https://podminky.urs.cz/item/CS_URS_2022_01/722290226" TargetMode="External" /><Relationship Id="rId74" Type="http://schemas.openxmlformats.org/officeDocument/2006/relationships/hyperlink" Target="https://podminky.urs.cz/item/CS_URS_2022_01/722290234" TargetMode="External" /><Relationship Id="rId75" Type="http://schemas.openxmlformats.org/officeDocument/2006/relationships/hyperlink" Target="https://podminky.urs.cz/item/CS_URS_2022_01/998722201" TargetMode="External" /><Relationship Id="rId76" Type="http://schemas.openxmlformats.org/officeDocument/2006/relationships/hyperlink" Target="https://podminky.urs.cz/item/CS_URS_2022_01/725112022" TargetMode="External" /><Relationship Id="rId77" Type="http://schemas.openxmlformats.org/officeDocument/2006/relationships/hyperlink" Target="https://podminky.urs.cz/item/CS_URS_2022_01/725121527" TargetMode="External" /><Relationship Id="rId78" Type="http://schemas.openxmlformats.org/officeDocument/2006/relationships/hyperlink" Target="https://podminky.urs.cz/item/CS_URS_2022_01/725211616" TargetMode="External" /><Relationship Id="rId79" Type="http://schemas.openxmlformats.org/officeDocument/2006/relationships/hyperlink" Target="https://podminky.urs.cz/item/CS_URS_2022_01/725241223" TargetMode="External" /><Relationship Id="rId80" Type="http://schemas.openxmlformats.org/officeDocument/2006/relationships/hyperlink" Target="https://podminky.urs.cz/item/CS_URS_2022_01/725291511" TargetMode="External" /><Relationship Id="rId81" Type="http://schemas.openxmlformats.org/officeDocument/2006/relationships/hyperlink" Target="https://podminky.urs.cz/item/CS_URS_2022_01/725291621" TargetMode="External" /><Relationship Id="rId82" Type="http://schemas.openxmlformats.org/officeDocument/2006/relationships/hyperlink" Target="https://podminky.urs.cz/item/CS_URS_2022_01/725291631" TargetMode="External" /><Relationship Id="rId83" Type="http://schemas.openxmlformats.org/officeDocument/2006/relationships/hyperlink" Target="https://podminky.urs.cz/item/CS_URS_2022_01/725331111" TargetMode="External" /><Relationship Id="rId84" Type="http://schemas.openxmlformats.org/officeDocument/2006/relationships/hyperlink" Target="https://podminky.urs.cz/item/CS_URS_2022_01/725339111" TargetMode="External" /><Relationship Id="rId85" Type="http://schemas.openxmlformats.org/officeDocument/2006/relationships/hyperlink" Target="https://podminky.urs.cz/item/CS_URS_2022_01/725813111" TargetMode="External" /><Relationship Id="rId86" Type="http://schemas.openxmlformats.org/officeDocument/2006/relationships/hyperlink" Target="https://podminky.urs.cz/item/CS_URS_2022_01/725819401" TargetMode="External" /><Relationship Id="rId87" Type="http://schemas.openxmlformats.org/officeDocument/2006/relationships/hyperlink" Target="https://podminky.urs.cz/item/CS_URS_2022_01/725821311" TargetMode="External" /><Relationship Id="rId88" Type="http://schemas.openxmlformats.org/officeDocument/2006/relationships/hyperlink" Target="https://podminky.urs.cz/item/CS_URS_2022_01/725821312" TargetMode="External" /><Relationship Id="rId89" Type="http://schemas.openxmlformats.org/officeDocument/2006/relationships/hyperlink" Target="https://podminky.urs.cz/item/CS_URS_2022_01/725822611" TargetMode="External" /><Relationship Id="rId90" Type="http://schemas.openxmlformats.org/officeDocument/2006/relationships/hyperlink" Target="https://podminky.urs.cz/item/CS_URS_2022_01/725841311" TargetMode="External" /><Relationship Id="rId91" Type="http://schemas.openxmlformats.org/officeDocument/2006/relationships/hyperlink" Target="https://podminky.urs.cz/item/CS_URS_2022_01/725861102" TargetMode="External" /><Relationship Id="rId92" Type="http://schemas.openxmlformats.org/officeDocument/2006/relationships/hyperlink" Target="https://podminky.urs.cz/item/CS_URS_2022_01/725863311" TargetMode="External" /><Relationship Id="rId93" Type="http://schemas.openxmlformats.org/officeDocument/2006/relationships/hyperlink" Target="https://podminky.urs.cz/item/CS_URS_2022_01/725865411" TargetMode="External" /><Relationship Id="rId94" Type="http://schemas.openxmlformats.org/officeDocument/2006/relationships/hyperlink" Target="https://podminky.urs.cz/item/CS_URS_2022_01/725869218" TargetMode="External" /><Relationship Id="rId95" Type="http://schemas.openxmlformats.org/officeDocument/2006/relationships/hyperlink" Target="https://podminky.urs.cz/item/CS_URS_2022_01/725980122" TargetMode="External" /><Relationship Id="rId96" Type="http://schemas.openxmlformats.org/officeDocument/2006/relationships/hyperlink" Target="https://podminky.urs.cz/item/CS_URS_2022_01/998725201" TargetMode="External" /><Relationship Id="rId97" Type="http://schemas.openxmlformats.org/officeDocument/2006/relationships/hyperlink" Target="https://podminky.urs.cz/item/CS_URS_2022_01/726111031" TargetMode="External" /><Relationship Id="rId98" Type="http://schemas.openxmlformats.org/officeDocument/2006/relationships/hyperlink" Target="https://podminky.urs.cz/item/CS_URS_2022_01/726131041" TargetMode="External" /><Relationship Id="rId99" Type="http://schemas.openxmlformats.org/officeDocument/2006/relationships/hyperlink" Target="https://podminky.urs.cz/item/CS_URS_2022_01/998726211" TargetMode="External" /><Relationship Id="rId100" Type="http://schemas.openxmlformats.org/officeDocument/2006/relationships/hyperlink" Target="https://podminky.urs.cz/item/CS_URS_2022_01/732331104" TargetMode="External" /><Relationship Id="rId101" Type="http://schemas.openxmlformats.org/officeDocument/2006/relationships/hyperlink" Target="https://podminky.urs.cz/item/CS_URS_2022_01/732421201" TargetMode="External" /><Relationship Id="rId102" Type="http://schemas.openxmlformats.org/officeDocument/2006/relationships/hyperlink" Target="https://podminky.urs.cz/item/CS_URS_2022_01/998732201" TargetMode="External" /><Relationship Id="rId103" Type="http://schemas.openxmlformats.org/officeDocument/2006/relationships/hyperlink" Target="https://podminky.urs.cz/item/CS_URS_2022_01/734211127" TargetMode="External" /><Relationship Id="rId104" Type="http://schemas.openxmlformats.org/officeDocument/2006/relationships/hyperlink" Target="https://podminky.urs.cz/item/CS_URS_2022_01/998734202" TargetMode="External" /><Relationship Id="rId105" Type="http://schemas.openxmlformats.org/officeDocument/2006/relationships/hyperlink" Target="https://podminky.urs.cz/item/CS_URS_2022_01/230205055" TargetMode="External" /><Relationship Id="rId106" Type="http://schemas.openxmlformats.org/officeDocument/2006/relationships/hyperlink" Target="https://podminky.urs.cz/item/CS_URS_2022_01/HZS2491" TargetMode="External" /><Relationship Id="rId10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7162" TargetMode="External" /><Relationship Id="rId2" Type="http://schemas.openxmlformats.org/officeDocument/2006/relationships/hyperlink" Target="https://podminky.urs.cz/item/CS_URS_2022_01/113107171" TargetMode="External" /><Relationship Id="rId3" Type="http://schemas.openxmlformats.org/officeDocument/2006/relationships/hyperlink" Target="https://podminky.urs.cz/item/CS_URS_2022_01/122211101" TargetMode="External" /><Relationship Id="rId4" Type="http://schemas.openxmlformats.org/officeDocument/2006/relationships/hyperlink" Target="https://podminky.urs.cz/item/CS_URS_2022_01/131213701" TargetMode="External" /><Relationship Id="rId5" Type="http://schemas.openxmlformats.org/officeDocument/2006/relationships/hyperlink" Target="https://podminky.urs.cz/item/CS_URS_2022_01/132212131" TargetMode="External" /><Relationship Id="rId6" Type="http://schemas.openxmlformats.org/officeDocument/2006/relationships/hyperlink" Target="https://podminky.urs.cz/item/CS_URS_2022_01/162751117" TargetMode="External" /><Relationship Id="rId7" Type="http://schemas.openxmlformats.org/officeDocument/2006/relationships/hyperlink" Target="https://podminky.urs.cz/item/CS_URS_2022_01/162751119" TargetMode="External" /><Relationship Id="rId8" Type="http://schemas.openxmlformats.org/officeDocument/2006/relationships/hyperlink" Target="https://podminky.urs.cz/item/CS_URS_2022_01/167111101" TargetMode="External" /><Relationship Id="rId9" Type="http://schemas.openxmlformats.org/officeDocument/2006/relationships/hyperlink" Target="https://podminky.urs.cz/item/CS_URS_2022_01/171201221" TargetMode="External" /><Relationship Id="rId10" Type="http://schemas.openxmlformats.org/officeDocument/2006/relationships/hyperlink" Target="https://podminky.urs.cz/item/CS_URS_2022_01/174111102" TargetMode="External" /><Relationship Id="rId11" Type="http://schemas.openxmlformats.org/officeDocument/2006/relationships/hyperlink" Target="https://podminky.urs.cz/item/CS_URS_2022_01/275313611" TargetMode="External" /><Relationship Id="rId12" Type="http://schemas.openxmlformats.org/officeDocument/2006/relationships/hyperlink" Target="https://podminky.urs.cz/item/CS_URS_2022_01/310238211" TargetMode="External" /><Relationship Id="rId13" Type="http://schemas.openxmlformats.org/officeDocument/2006/relationships/hyperlink" Target="https://podminky.urs.cz/item/CS_URS_2022_01/314231164" TargetMode="External" /><Relationship Id="rId14" Type="http://schemas.openxmlformats.org/officeDocument/2006/relationships/hyperlink" Target="https://podminky.urs.cz/item/CS_URS_2022_01/316381111" TargetMode="External" /><Relationship Id="rId15" Type="http://schemas.openxmlformats.org/officeDocument/2006/relationships/hyperlink" Target="https://podminky.urs.cz/item/CS_URS_2022_01/317121151" TargetMode="External" /><Relationship Id="rId16" Type="http://schemas.openxmlformats.org/officeDocument/2006/relationships/hyperlink" Target="https://podminky.urs.cz/item/CS_URS_2022_01/317121251" TargetMode="External" /><Relationship Id="rId17" Type="http://schemas.openxmlformats.org/officeDocument/2006/relationships/hyperlink" Target="https://podminky.urs.cz/item/CS_URS_2022_01/317121351" TargetMode="External" /><Relationship Id="rId18" Type="http://schemas.openxmlformats.org/officeDocument/2006/relationships/hyperlink" Target="https://podminky.urs.cz/item/CS_URS_2022_01/317142444" TargetMode="External" /><Relationship Id="rId19" Type="http://schemas.openxmlformats.org/officeDocument/2006/relationships/hyperlink" Target="https://podminky.urs.cz/item/CS_URS_2022_01/317234410" TargetMode="External" /><Relationship Id="rId20" Type="http://schemas.openxmlformats.org/officeDocument/2006/relationships/hyperlink" Target="https://podminky.urs.cz/item/CS_URS_2022_01/317944321" TargetMode="External" /><Relationship Id="rId21" Type="http://schemas.openxmlformats.org/officeDocument/2006/relationships/hyperlink" Target="https://podminky.urs.cz/item/CS_URS_2022_01/342272225" TargetMode="External" /><Relationship Id="rId22" Type="http://schemas.openxmlformats.org/officeDocument/2006/relationships/hyperlink" Target="https://podminky.urs.cz/item/CS_URS_2022_01/342272245" TargetMode="External" /><Relationship Id="rId23" Type="http://schemas.openxmlformats.org/officeDocument/2006/relationships/hyperlink" Target="https://podminky.urs.cz/item/CS_URS_2022_01/342291111" TargetMode="External" /><Relationship Id="rId24" Type="http://schemas.openxmlformats.org/officeDocument/2006/relationships/hyperlink" Target="https://podminky.urs.cz/item/CS_URS_2022_01/342291112" TargetMode="External" /><Relationship Id="rId25" Type="http://schemas.openxmlformats.org/officeDocument/2006/relationships/hyperlink" Target="https://podminky.urs.cz/item/CS_URS_2022_01/348101220" TargetMode="External" /><Relationship Id="rId26" Type="http://schemas.openxmlformats.org/officeDocument/2006/relationships/hyperlink" Target="https://podminky.urs.cz/item/CS_URS_2022_01/348401130" TargetMode="External" /><Relationship Id="rId27" Type="http://schemas.openxmlformats.org/officeDocument/2006/relationships/hyperlink" Target="https://podminky.urs.cz/item/CS_URS_2022_01/348401350" TargetMode="External" /><Relationship Id="rId28" Type="http://schemas.openxmlformats.org/officeDocument/2006/relationships/hyperlink" Target="https://podminky.urs.cz/item/CS_URS_2022_01/349231811" TargetMode="External" /><Relationship Id="rId29" Type="http://schemas.openxmlformats.org/officeDocument/2006/relationships/hyperlink" Target="https://podminky.urs.cz/item/CS_URS_2022_01/417321313" TargetMode="External" /><Relationship Id="rId30" Type="http://schemas.openxmlformats.org/officeDocument/2006/relationships/hyperlink" Target="https://podminky.urs.cz/item/CS_URS_2022_01/417351115" TargetMode="External" /><Relationship Id="rId31" Type="http://schemas.openxmlformats.org/officeDocument/2006/relationships/hyperlink" Target="https://podminky.urs.cz/item/CS_URS_2022_01/417351116" TargetMode="External" /><Relationship Id="rId32" Type="http://schemas.openxmlformats.org/officeDocument/2006/relationships/hyperlink" Target="https://podminky.urs.cz/item/CS_URS_2022_01/417361821" TargetMode="External" /><Relationship Id="rId33" Type="http://schemas.openxmlformats.org/officeDocument/2006/relationships/hyperlink" Target="https://podminky.urs.cz/item/CS_URS_2022_01/564231011" TargetMode="External" /><Relationship Id="rId34" Type="http://schemas.openxmlformats.org/officeDocument/2006/relationships/hyperlink" Target="https://podminky.urs.cz/item/CS_URS_2022_01/564851111" TargetMode="External" /><Relationship Id="rId35" Type="http://schemas.openxmlformats.org/officeDocument/2006/relationships/hyperlink" Target="https://podminky.urs.cz/item/CS_URS_2022_01/564871116" TargetMode="External" /><Relationship Id="rId36" Type="http://schemas.openxmlformats.org/officeDocument/2006/relationships/hyperlink" Target="https://podminky.urs.cz/item/CS_URS_2022_01/596211132" TargetMode="External" /><Relationship Id="rId37" Type="http://schemas.openxmlformats.org/officeDocument/2006/relationships/hyperlink" Target="https://podminky.urs.cz/item/CS_URS_2022_01/612135101" TargetMode="External" /><Relationship Id="rId38" Type="http://schemas.openxmlformats.org/officeDocument/2006/relationships/hyperlink" Target="https://podminky.urs.cz/item/CS_URS_2022_01/612142001" TargetMode="External" /><Relationship Id="rId39" Type="http://schemas.openxmlformats.org/officeDocument/2006/relationships/hyperlink" Target="https://podminky.urs.cz/item/CS_URS_2022_01/612311131" TargetMode="External" /><Relationship Id="rId40" Type="http://schemas.openxmlformats.org/officeDocument/2006/relationships/hyperlink" Target="https://podminky.urs.cz/item/CS_URS_2022_01/612321141" TargetMode="External" /><Relationship Id="rId41" Type="http://schemas.openxmlformats.org/officeDocument/2006/relationships/hyperlink" Target="https://podminky.urs.cz/item/CS_URS_2022_01/612321191" TargetMode="External" /><Relationship Id="rId42" Type="http://schemas.openxmlformats.org/officeDocument/2006/relationships/hyperlink" Target="https://podminky.urs.cz/item/CS_URS_2022_01/612322121" TargetMode="External" /><Relationship Id="rId43" Type="http://schemas.openxmlformats.org/officeDocument/2006/relationships/hyperlink" Target="https://podminky.urs.cz/item/CS_URS_2022_01/612331121" TargetMode="External" /><Relationship Id="rId44" Type="http://schemas.openxmlformats.org/officeDocument/2006/relationships/hyperlink" Target="https://podminky.urs.cz/item/CS_URS_2022_01/622151011" TargetMode="External" /><Relationship Id="rId45" Type="http://schemas.openxmlformats.org/officeDocument/2006/relationships/hyperlink" Target="https://podminky.urs.cz/item/CS_URS_2022_01/622151021" TargetMode="External" /><Relationship Id="rId46" Type="http://schemas.openxmlformats.org/officeDocument/2006/relationships/hyperlink" Target="https://podminky.urs.cz/item/CS_URS_2022_01/622211021" TargetMode="External" /><Relationship Id="rId47" Type="http://schemas.openxmlformats.org/officeDocument/2006/relationships/hyperlink" Target="https://podminky.urs.cz/item/CS_URS_2022_01/622211031" TargetMode="External" /><Relationship Id="rId48" Type="http://schemas.openxmlformats.org/officeDocument/2006/relationships/hyperlink" Target="https://podminky.urs.cz/item/CS_URS_2022_01/622252001" TargetMode="External" /><Relationship Id="rId49" Type="http://schemas.openxmlformats.org/officeDocument/2006/relationships/hyperlink" Target="https://podminky.urs.cz/item/CS_URS_2022_01/622252002" TargetMode="External" /><Relationship Id="rId50" Type="http://schemas.openxmlformats.org/officeDocument/2006/relationships/hyperlink" Target="https://podminky.urs.cz/item/CS_URS_2022_01/622511112" TargetMode="External" /><Relationship Id="rId51" Type="http://schemas.openxmlformats.org/officeDocument/2006/relationships/hyperlink" Target="https://podminky.urs.cz/item/CS_URS_2022_01/622531012" TargetMode="External" /><Relationship Id="rId52" Type="http://schemas.openxmlformats.org/officeDocument/2006/relationships/hyperlink" Target="https://podminky.urs.cz/item/CS_URS_2022_01/629991011" TargetMode="External" /><Relationship Id="rId53" Type="http://schemas.openxmlformats.org/officeDocument/2006/relationships/hyperlink" Target="https://podminky.urs.cz/item/CS_URS_2022_01/629995101" TargetMode="External" /><Relationship Id="rId54" Type="http://schemas.openxmlformats.org/officeDocument/2006/relationships/hyperlink" Target="https://podminky.urs.cz/item/CS_URS_2022_01/629995201" TargetMode="External" /><Relationship Id="rId55" Type="http://schemas.openxmlformats.org/officeDocument/2006/relationships/hyperlink" Target="https://podminky.urs.cz/item/CS_URS_2022_01/631311125" TargetMode="External" /><Relationship Id="rId56" Type="http://schemas.openxmlformats.org/officeDocument/2006/relationships/hyperlink" Target="https://podminky.urs.cz/item/CS_URS_2022_01/631312141" TargetMode="External" /><Relationship Id="rId57" Type="http://schemas.openxmlformats.org/officeDocument/2006/relationships/hyperlink" Target="https://podminky.urs.cz/item/CS_URS_2022_01/631319173" TargetMode="External" /><Relationship Id="rId58" Type="http://schemas.openxmlformats.org/officeDocument/2006/relationships/hyperlink" Target="https://podminky.urs.cz/item/CS_URS_2022_01/631362021" TargetMode="External" /><Relationship Id="rId59" Type="http://schemas.openxmlformats.org/officeDocument/2006/relationships/hyperlink" Target="https://podminky.urs.cz/item/CS_URS_2022_01/632450121" TargetMode="External" /><Relationship Id="rId60" Type="http://schemas.openxmlformats.org/officeDocument/2006/relationships/hyperlink" Target="https://podminky.urs.cz/item/CS_URS_2022_01/632452411" TargetMode="External" /><Relationship Id="rId61" Type="http://schemas.openxmlformats.org/officeDocument/2006/relationships/hyperlink" Target="https://podminky.urs.cz/item/CS_URS_2022_01/637211122" TargetMode="External" /><Relationship Id="rId62" Type="http://schemas.openxmlformats.org/officeDocument/2006/relationships/hyperlink" Target="https://podminky.urs.cz/item/CS_URS_2022_01/637311131" TargetMode="External" /><Relationship Id="rId63" Type="http://schemas.openxmlformats.org/officeDocument/2006/relationships/hyperlink" Target="https://podminky.urs.cz/item/CS_URS_2022_01/642942611" TargetMode="External" /><Relationship Id="rId64" Type="http://schemas.openxmlformats.org/officeDocument/2006/relationships/hyperlink" Target="https://podminky.urs.cz/item/CS_URS_2022_01/642942721" TargetMode="External" /><Relationship Id="rId65" Type="http://schemas.openxmlformats.org/officeDocument/2006/relationships/hyperlink" Target="https://podminky.urs.cz/item/CS_URS_2022_01/916231213" TargetMode="External" /><Relationship Id="rId66" Type="http://schemas.openxmlformats.org/officeDocument/2006/relationships/hyperlink" Target="https://podminky.urs.cz/item/CS_URS_2022_01/916991121" TargetMode="External" /><Relationship Id="rId67" Type="http://schemas.openxmlformats.org/officeDocument/2006/relationships/hyperlink" Target="https://podminky.urs.cz/item/CS_URS_2022_01/941111121" TargetMode="External" /><Relationship Id="rId68" Type="http://schemas.openxmlformats.org/officeDocument/2006/relationships/hyperlink" Target="https://podminky.urs.cz/item/CS_URS_2022_01/941111221" TargetMode="External" /><Relationship Id="rId69" Type="http://schemas.openxmlformats.org/officeDocument/2006/relationships/hyperlink" Target="https://podminky.urs.cz/item/CS_URS_2022_01/941111821" TargetMode="External" /><Relationship Id="rId70" Type="http://schemas.openxmlformats.org/officeDocument/2006/relationships/hyperlink" Target="https://podminky.urs.cz/item/CS_URS_2022_01/949101111" TargetMode="External" /><Relationship Id="rId71" Type="http://schemas.openxmlformats.org/officeDocument/2006/relationships/hyperlink" Target="https://podminky.urs.cz/item/CS_URS_2022_01/952901111" TargetMode="External" /><Relationship Id="rId72" Type="http://schemas.openxmlformats.org/officeDocument/2006/relationships/hyperlink" Target="https://podminky.urs.cz/item/CS_URS_2022_01/953943122" TargetMode="External" /><Relationship Id="rId73" Type="http://schemas.openxmlformats.org/officeDocument/2006/relationships/hyperlink" Target="https://podminky.urs.cz/item/CS_URS_2022_01/953961214" TargetMode="External" /><Relationship Id="rId74" Type="http://schemas.openxmlformats.org/officeDocument/2006/relationships/hyperlink" Target="https://podminky.urs.cz/item/CS_URS_2022_01/953965132" TargetMode="External" /><Relationship Id="rId75" Type="http://schemas.openxmlformats.org/officeDocument/2006/relationships/hyperlink" Target="https://podminky.urs.cz/item/CS_URS_2022_01/962031132" TargetMode="External" /><Relationship Id="rId76" Type="http://schemas.openxmlformats.org/officeDocument/2006/relationships/hyperlink" Target="https://podminky.urs.cz/item/CS_URS_2022_01/962031133" TargetMode="External" /><Relationship Id="rId77" Type="http://schemas.openxmlformats.org/officeDocument/2006/relationships/hyperlink" Target="https://podminky.urs.cz/item/CS_URS_2022_01/962032230" TargetMode="External" /><Relationship Id="rId78" Type="http://schemas.openxmlformats.org/officeDocument/2006/relationships/hyperlink" Target="https://podminky.urs.cz/item/CS_URS_2022_01/962032231" TargetMode="External" /><Relationship Id="rId79" Type="http://schemas.openxmlformats.org/officeDocument/2006/relationships/hyperlink" Target="https://podminky.urs.cz/item/CS_URS_2022_01/962032231" TargetMode="External" /><Relationship Id="rId80" Type="http://schemas.openxmlformats.org/officeDocument/2006/relationships/hyperlink" Target="https://podminky.urs.cz/item/CS_URS_2022_01/962032631" TargetMode="External" /><Relationship Id="rId81" Type="http://schemas.openxmlformats.org/officeDocument/2006/relationships/hyperlink" Target="https://podminky.urs.cz/item/CS_URS_2022_01/963012510" TargetMode="External" /><Relationship Id="rId82" Type="http://schemas.openxmlformats.org/officeDocument/2006/relationships/hyperlink" Target="https://podminky.urs.cz/item/CS_URS_2022_01/965042231" TargetMode="External" /><Relationship Id="rId83" Type="http://schemas.openxmlformats.org/officeDocument/2006/relationships/hyperlink" Target="https://podminky.urs.cz/item/CS_URS_2022_01/965042241" TargetMode="External" /><Relationship Id="rId84" Type="http://schemas.openxmlformats.org/officeDocument/2006/relationships/hyperlink" Target="https://podminky.urs.cz/item/CS_URS_2022_01/965042241" TargetMode="External" /><Relationship Id="rId85" Type="http://schemas.openxmlformats.org/officeDocument/2006/relationships/hyperlink" Target="https://podminky.urs.cz/item/CS_URS_2022_01/967031132" TargetMode="External" /><Relationship Id="rId86" Type="http://schemas.openxmlformats.org/officeDocument/2006/relationships/hyperlink" Target="https://podminky.urs.cz/item/CS_URS_2022_01/968062354" TargetMode="External" /><Relationship Id="rId87" Type="http://schemas.openxmlformats.org/officeDocument/2006/relationships/hyperlink" Target="https://podminky.urs.cz/item/CS_URS_2022_01/968062355" TargetMode="External" /><Relationship Id="rId88" Type="http://schemas.openxmlformats.org/officeDocument/2006/relationships/hyperlink" Target="https://podminky.urs.cz/item/CS_URS_2022_01/968072455" TargetMode="External" /><Relationship Id="rId89" Type="http://schemas.openxmlformats.org/officeDocument/2006/relationships/hyperlink" Target="https://podminky.urs.cz/item/CS_URS_2022_01/968072558" TargetMode="External" /><Relationship Id="rId90" Type="http://schemas.openxmlformats.org/officeDocument/2006/relationships/hyperlink" Target="https://podminky.urs.cz/item/CS_URS_2022_01/971033241" TargetMode="External" /><Relationship Id="rId91" Type="http://schemas.openxmlformats.org/officeDocument/2006/relationships/hyperlink" Target="https://podminky.urs.cz/item/CS_URS_2022_01/971033541" TargetMode="External" /><Relationship Id="rId92" Type="http://schemas.openxmlformats.org/officeDocument/2006/relationships/hyperlink" Target="https://podminky.urs.cz/item/CS_URS_2022_01/971033641" TargetMode="External" /><Relationship Id="rId93" Type="http://schemas.openxmlformats.org/officeDocument/2006/relationships/hyperlink" Target="https://podminky.urs.cz/item/CS_URS_2022_01/974031664" TargetMode="External" /><Relationship Id="rId94" Type="http://schemas.openxmlformats.org/officeDocument/2006/relationships/hyperlink" Target="https://podminky.urs.cz/item/CS_URS_2022_01/974031666" TargetMode="External" /><Relationship Id="rId95" Type="http://schemas.openxmlformats.org/officeDocument/2006/relationships/hyperlink" Target="https://podminky.urs.cz/item/CS_URS_2022_01/975021211" TargetMode="External" /><Relationship Id="rId96" Type="http://schemas.openxmlformats.org/officeDocument/2006/relationships/hyperlink" Target="https://podminky.urs.cz/item/CS_URS_2022_01/976074121" TargetMode="External" /><Relationship Id="rId97" Type="http://schemas.openxmlformats.org/officeDocument/2006/relationships/hyperlink" Target="https://podminky.urs.cz/item/CS_URS_2022_01/978013191" TargetMode="External" /><Relationship Id="rId98" Type="http://schemas.openxmlformats.org/officeDocument/2006/relationships/hyperlink" Target="https://podminky.urs.cz/item/CS_URS_2022_01/978015391" TargetMode="External" /><Relationship Id="rId99" Type="http://schemas.openxmlformats.org/officeDocument/2006/relationships/hyperlink" Target="https://podminky.urs.cz/item/CS_URS_2022_01/981011316" TargetMode="External" /><Relationship Id="rId100" Type="http://schemas.openxmlformats.org/officeDocument/2006/relationships/hyperlink" Target="https://podminky.urs.cz/item/CS_URS_2022_01/997006551" TargetMode="External" /><Relationship Id="rId101" Type="http://schemas.openxmlformats.org/officeDocument/2006/relationships/hyperlink" Target="https://podminky.urs.cz/item/CS_URS_2022_01/997013151" TargetMode="External" /><Relationship Id="rId102" Type="http://schemas.openxmlformats.org/officeDocument/2006/relationships/hyperlink" Target="https://podminky.urs.cz/item/CS_URS_2022_01/997013501" TargetMode="External" /><Relationship Id="rId103" Type="http://schemas.openxmlformats.org/officeDocument/2006/relationships/hyperlink" Target="https://podminky.urs.cz/item/CS_URS_2022_01/997013509" TargetMode="External" /><Relationship Id="rId104" Type="http://schemas.openxmlformats.org/officeDocument/2006/relationships/hyperlink" Target="https://podminky.urs.cz/item/CS_URS_2022_01/997013631" TargetMode="External" /><Relationship Id="rId105" Type="http://schemas.openxmlformats.org/officeDocument/2006/relationships/hyperlink" Target="https://podminky.urs.cz/item/CS_URS_2022_01/997013813" TargetMode="External" /><Relationship Id="rId106" Type="http://schemas.openxmlformats.org/officeDocument/2006/relationships/hyperlink" Target="https://podminky.urs.cz/item/CS_URS_2022_01/998017001" TargetMode="External" /><Relationship Id="rId107" Type="http://schemas.openxmlformats.org/officeDocument/2006/relationships/hyperlink" Target="https://podminky.urs.cz/item/CS_URS_2022_01/711193121" TargetMode="External" /><Relationship Id="rId108" Type="http://schemas.openxmlformats.org/officeDocument/2006/relationships/hyperlink" Target="https://podminky.urs.cz/item/CS_URS_2022_01/711193131" TargetMode="External" /><Relationship Id="rId109" Type="http://schemas.openxmlformats.org/officeDocument/2006/relationships/hyperlink" Target="https://podminky.urs.cz/item/CS_URS_2022_01/998711201" TargetMode="External" /><Relationship Id="rId110" Type="http://schemas.openxmlformats.org/officeDocument/2006/relationships/hyperlink" Target="https://podminky.urs.cz/item/CS_URS_2022_01/712331801" TargetMode="External" /><Relationship Id="rId111" Type="http://schemas.openxmlformats.org/officeDocument/2006/relationships/hyperlink" Target="https://podminky.urs.cz/item/CS_URS_2022_01/712361701" TargetMode="External" /><Relationship Id="rId112" Type="http://schemas.openxmlformats.org/officeDocument/2006/relationships/hyperlink" Target="https://podminky.urs.cz/item/CS_URS_2022_01/998712201" TargetMode="External" /><Relationship Id="rId113" Type="http://schemas.openxmlformats.org/officeDocument/2006/relationships/hyperlink" Target="https://podminky.urs.cz/item/CS_URS_2022_01/713121111" TargetMode="External" /><Relationship Id="rId114" Type="http://schemas.openxmlformats.org/officeDocument/2006/relationships/hyperlink" Target="https://podminky.urs.cz/item/CS_URS_2022_01/713191132" TargetMode="External" /><Relationship Id="rId115" Type="http://schemas.openxmlformats.org/officeDocument/2006/relationships/hyperlink" Target="https://podminky.urs.cz/item/CS_URS_2022_01/998713201" TargetMode="External" /><Relationship Id="rId116" Type="http://schemas.openxmlformats.org/officeDocument/2006/relationships/hyperlink" Target="https://podminky.urs.cz/item/CS_URS_2022_01/751111271" TargetMode="External" /><Relationship Id="rId117" Type="http://schemas.openxmlformats.org/officeDocument/2006/relationships/hyperlink" Target="https://podminky.urs.cz/item/CS_URS_2022_01/751122051" TargetMode="External" /><Relationship Id="rId118" Type="http://schemas.openxmlformats.org/officeDocument/2006/relationships/hyperlink" Target="https://podminky.urs.cz/item/CS_URS_2022_01/998751201" TargetMode="External" /><Relationship Id="rId119" Type="http://schemas.openxmlformats.org/officeDocument/2006/relationships/hyperlink" Target="https://podminky.urs.cz/item/CS_URS_2022_01/762083111" TargetMode="External" /><Relationship Id="rId120" Type="http://schemas.openxmlformats.org/officeDocument/2006/relationships/hyperlink" Target="https://podminky.urs.cz/item/CS_URS_2022_01/762085103" TargetMode="External" /><Relationship Id="rId121" Type="http://schemas.openxmlformats.org/officeDocument/2006/relationships/hyperlink" Target="https://podminky.urs.cz/item/CS_URS_2022_01/762331812" TargetMode="External" /><Relationship Id="rId122" Type="http://schemas.openxmlformats.org/officeDocument/2006/relationships/hyperlink" Target="https://podminky.urs.cz/item/CS_URS_2022_01/762332132" TargetMode="External" /><Relationship Id="rId123" Type="http://schemas.openxmlformats.org/officeDocument/2006/relationships/hyperlink" Target="https://podminky.urs.cz/item/CS_URS_2022_01/762341210" TargetMode="External" /><Relationship Id="rId124" Type="http://schemas.openxmlformats.org/officeDocument/2006/relationships/hyperlink" Target="https://podminky.urs.cz/item/CS_URS_2022_01/762341660" TargetMode="External" /><Relationship Id="rId125" Type="http://schemas.openxmlformats.org/officeDocument/2006/relationships/hyperlink" Target="https://podminky.urs.cz/item/CS_URS_2022_01/762341811" TargetMode="External" /><Relationship Id="rId126" Type="http://schemas.openxmlformats.org/officeDocument/2006/relationships/hyperlink" Target="https://podminky.urs.cz/item/CS_URS_2022_01/762342511" TargetMode="External" /><Relationship Id="rId127" Type="http://schemas.openxmlformats.org/officeDocument/2006/relationships/hyperlink" Target="https://podminky.urs.cz/item/CS_URS_2022_01/762395000" TargetMode="External" /><Relationship Id="rId128" Type="http://schemas.openxmlformats.org/officeDocument/2006/relationships/hyperlink" Target="https://podminky.urs.cz/item/CS_URS_2022_01/762841812" TargetMode="External" /><Relationship Id="rId129" Type="http://schemas.openxmlformats.org/officeDocument/2006/relationships/hyperlink" Target="https://podminky.urs.cz/item/CS_URS_2022_01/998762201" TargetMode="External" /><Relationship Id="rId130" Type="http://schemas.openxmlformats.org/officeDocument/2006/relationships/hyperlink" Target="https://podminky.urs.cz/item/CS_URS_2022_01/763131511" TargetMode="External" /><Relationship Id="rId131" Type="http://schemas.openxmlformats.org/officeDocument/2006/relationships/hyperlink" Target="https://podminky.urs.cz/item/CS_URS_2022_01/763131551" TargetMode="External" /><Relationship Id="rId132" Type="http://schemas.openxmlformats.org/officeDocument/2006/relationships/hyperlink" Target="https://podminky.urs.cz/item/CS_URS_2022_01/763131714" TargetMode="External" /><Relationship Id="rId133" Type="http://schemas.openxmlformats.org/officeDocument/2006/relationships/hyperlink" Target="https://podminky.urs.cz/item/CS_URS_2022_01/763131751" TargetMode="External" /><Relationship Id="rId134" Type="http://schemas.openxmlformats.org/officeDocument/2006/relationships/hyperlink" Target="https://podminky.urs.cz/item/CS_URS_2022_01/763131752" TargetMode="External" /><Relationship Id="rId135" Type="http://schemas.openxmlformats.org/officeDocument/2006/relationships/hyperlink" Target="https://podminky.urs.cz/item/CS_URS_2022_01/763164541" TargetMode="External" /><Relationship Id="rId136" Type="http://schemas.openxmlformats.org/officeDocument/2006/relationships/hyperlink" Target="https://podminky.urs.cz/item/CS_URS_2022_01/763411111" TargetMode="External" /><Relationship Id="rId137" Type="http://schemas.openxmlformats.org/officeDocument/2006/relationships/hyperlink" Target="https://podminky.urs.cz/item/CS_URS_2022_01/763411121" TargetMode="External" /><Relationship Id="rId138" Type="http://schemas.openxmlformats.org/officeDocument/2006/relationships/hyperlink" Target="https://podminky.urs.cz/item/CS_URS_2022_01/998763401" TargetMode="External" /><Relationship Id="rId139" Type="http://schemas.openxmlformats.org/officeDocument/2006/relationships/hyperlink" Target="https://podminky.urs.cz/item/CS_URS_2022_01/764001821" TargetMode="External" /><Relationship Id="rId140" Type="http://schemas.openxmlformats.org/officeDocument/2006/relationships/hyperlink" Target="https://podminky.urs.cz/item/CS_URS_2022_01/764002801" TargetMode="External" /><Relationship Id="rId141" Type="http://schemas.openxmlformats.org/officeDocument/2006/relationships/hyperlink" Target="https://podminky.urs.cz/item/CS_URS_2022_01/764002851" TargetMode="External" /><Relationship Id="rId142" Type="http://schemas.openxmlformats.org/officeDocument/2006/relationships/hyperlink" Target="https://podminky.urs.cz/item/CS_URS_2022_01/764004801" TargetMode="External" /><Relationship Id="rId143" Type="http://schemas.openxmlformats.org/officeDocument/2006/relationships/hyperlink" Target="https://podminky.urs.cz/item/CS_URS_2022_01/764004861" TargetMode="External" /><Relationship Id="rId144" Type="http://schemas.openxmlformats.org/officeDocument/2006/relationships/hyperlink" Target="https://podminky.urs.cz/item/CS_URS_2022_01/764111641" TargetMode="External" /><Relationship Id="rId145" Type="http://schemas.openxmlformats.org/officeDocument/2006/relationships/hyperlink" Target="https://podminky.urs.cz/item/CS_URS_2022_01/764212634" TargetMode="External" /><Relationship Id="rId146" Type="http://schemas.openxmlformats.org/officeDocument/2006/relationships/hyperlink" Target="https://podminky.urs.cz/item/CS_URS_2022_01/764216643" TargetMode="External" /><Relationship Id="rId147" Type="http://schemas.openxmlformats.org/officeDocument/2006/relationships/hyperlink" Target="https://podminky.urs.cz/item/CS_URS_2022_01/764216665" TargetMode="External" /><Relationship Id="rId148" Type="http://schemas.openxmlformats.org/officeDocument/2006/relationships/hyperlink" Target="https://podminky.urs.cz/item/CS_URS_2022_01/764314612" TargetMode="External" /><Relationship Id="rId149" Type="http://schemas.openxmlformats.org/officeDocument/2006/relationships/hyperlink" Target="https://podminky.urs.cz/item/CS_URS_2022_01/764315633" TargetMode="External" /><Relationship Id="rId150" Type="http://schemas.openxmlformats.org/officeDocument/2006/relationships/hyperlink" Target="https://podminky.urs.cz/item/CS_URS_2022_01/764315634" TargetMode="External" /><Relationship Id="rId151" Type="http://schemas.openxmlformats.org/officeDocument/2006/relationships/hyperlink" Target="https://podminky.urs.cz/item/CS_URS_2022_01/764511602" TargetMode="External" /><Relationship Id="rId152" Type="http://schemas.openxmlformats.org/officeDocument/2006/relationships/hyperlink" Target="https://podminky.urs.cz/item/CS_URS_2022_01/764511642" TargetMode="External" /><Relationship Id="rId153" Type="http://schemas.openxmlformats.org/officeDocument/2006/relationships/hyperlink" Target="https://podminky.urs.cz/item/CS_URS_2022_01/764518622" TargetMode="External" /><Relationship Id="rId154" Type="http://schemas.openxmlformats.org/officeDocument/2006/relationships/hyperlink" Target="https://podminky.urs.cz/item/CS_URS_2022_01/998764201" TargetMode="External" /><Relationship Id="rId155" Type="http://schemas.openxmlformats.org/officeDocument/2006/relationships/hyperlink" Target="https://podminky.urs.cz/item/CS_URS_2022_01/766622131" TargetMode="External" /><Relationship Id="rId156" Type="http://schemas.openxmlformats.org/officeDocument/2006/relationships/hyperlink" Target="https://podminky.urs.cz/item/CS_URS_2022_01/766660001" TargetMode="External" /><Relationship Id="rId157" Type="http://schemas.openxmlformats.org/officeDocument/2006/relationships/hyperlink" Target="https://podminky.urs.cz/item/CS_URS_2022_01/766660002" TargetMode="External" /><Relationship Id="rId158" Type="http://schemas.openxmlformats.org/officeDocument/2006/relationships/hyperlink" Target="https://podminky.urs.cz/item/CS_URS_2022_01/766660411" TargetMode="External" /><Relationship Id="rId159" Type="http://schemas.openxmlformats.org/officeDocument/2006/relationships/hyperlink" Target="https://podminky.urs.cz/item/CS_URS_2022_01/766660720" TargetMode="External" /><Relationship Id="rId160" Type="http://schemas.openxmlformats.org/officeDocument/2006/relationships/hyperlink" Target="https://podminky.urs.cz/item/CS_URS_2022_01/766660729" TargetMode="External" /><Relationship Id="rId161" Type="http://schemas.openxmlformats.org/officeDocument/2006/relationships/hyperlink" Target="https://podminky.urs.cz/item/CS_URS_2022_01/766682111" TargetMode="External" /><Relationship Id="rId162" Type="http://schemas.openxmlformats.org/officeDocument/2006/relationships/hyperlink" Target="https://podminky.urs.cz/item/CS_URS_2022_01/766682111" TargetMode="External" /><Relationship Id="rId163" Type="http://schemas.openxmlformats.org/officeDocument/2006/relationships/hyperlink" Target="https://podminky.urs.cz/item/CS_URS_2022_01/766694111" TargetMode="External" /><Relationship Id="rId164" Type="http://schemas.openxmlformats.org/officeDocument/2006/relationships/hyperlink" Target="https://podminky.urs.cz/item/CS_URS_2022_01/766694113" TargetMode="External" /><Relationship Id="rId165" Type="http://schemas.openxmlformats.org/officeDocument/2006/relationships/hyperlink" Target="https://podminky.urs.cz/item/CS_URS_2022_01/766695212" TargetMode="External" /><Relationship Id="rId166" Type="http://schemas.openxmlformats.org/officeDocument/2006/relationships/hyperlink" Target="https://podminky.urs.cz/item/CS_URS_2022_01/998766201" TargetMode="External" /><Relationship Id="rId167" Type="http://schemas.openxmlformats.org/officeDocument/2006/relationships/hyperlink" Target="https://podminky.urs.cz/item/CS_URS_2022_01/767531111" TargetMode="External" /><Relationship Id="rId168" Type="http://schemas.openxmlformats.org/officeDocument/2006/relationships/hyperlink" Target="https://podminky.urs.cz/item/CS_URS_2022_01/767531121" TargetMode="External" /><Relationship Id="rId169" Type="http://schemas.openxmlformats.org/officeDocument/2006/relationships/hyperlink" Target="https://podminky.urs.cz/item/CS_URS_2022_01/767651210" TargetMode="External" /><Relationship Id="rId170" Type="http://schemas.openxmlformats.org/officeDocument/2006/relationships/hyperlink" Target="https://podminky.urs.cz/item/CS_URS_2022_01/767661811" TargetMode="External" /><Relationship Id="rId171" Type="http://schemas.openxmlformats.org/officeDocument/2006/relationships/hyperlink" Target="https://podminky.urs.cz/item/CS_URS_2022_01/998767201" TargetMode="External" /><Relationship Id="rId172" Type="http://schemas.openxmlformats.org/officeDocument/2006/relationships/hyperlink" Target="https://podminky.urs.cz/item/CS_URS_2022_01/771111011" TargetMode="External" /><Relationship Id="rId173" Type="http://schemas.openxmlformats.org/officeDocument/2006/relationships/hyperlink" Target="https://podminky.urs.cz/item/CS_URS_2022_01/771121011" TargetMode="External" /><Relationship Id="rId174" Type="http://schemas.openxmlformats.org/officeDocument/2006/relationships/hyperlink" Target="https://podminky.urs.cz/item/CS_URS_2022_01/771151021" TargetMode="External" /><Relationship Id="rId175" Type="http://schemas.openxmlformats.org/officeDocument/2006/relationships/hyperlink" Target="https://podminky.urs.cz/item/CS_URS_2022_01/771474111" TargetMode="External" /><Relationship Id="rId176" Type="http://schemas.openxmlformats.org/officeDocument/2006/relationships/hyperlink" Target="https://podminky.urs.cz/item/CS_URS_2022_01/771571810" TargetMode="External" /><Relationship Id="rId177" Type="http://schemas.openxmlformats.org/officeDocument/2006/relationships/hyperlink" Target="https://podminky.urs.cz/item/CS_URS_2022_01/771574112" TargetMode="External" /><Relationship Id="rId178" Type="http://schemas.openxmlformats.org/officeDocument/2006/relationships/hyperlink" Target="https://podminky.urs.cz/item/CS_URS_2022_01/998771201" TargetMode="External" /><Relationship Id="rId179" Type="http://schemas.openxmlformats.org/officeDocument/2006/relationships/hyperlink" Target="https://podminky.urs.cz/item/CS_URS_2022_01/776201812" TargetMode="External" /><Relationship Id="rId180" Type="http://schemas.openxmlformats.org/officeDocument/2006/relationships/hyperlink" Target="https://podminky.urs.cz/item/CS_URS_2022_01/776410811" TargetMode="External" /><Relationship Id="rId181" Type="http://schemas.openxmlformats.org/officeDocument/2006/relationships/hyperlink" Target="https://podminky.urs.cz/item/CS_URS_2022_01/776991821" TargetMode="External" /><Relationship Id="rId182" Type="http://schemas.openxmlformats.org/officeDocument/2006/relationships/hyperlink" Target="https://podminky.urs.cz/item/CS_URS_2022_01/781111011" TargetMode="External" /><Relationship Id="rId183" Type="http://schemas.openxmlformats.org/officeDocument/2006/relationships/hyperlink" Target="https://podminky.urs.cz/item/CS_URS_2022_01/781121011" TargetMode="External" /><Relationship Id="rId184" Type="http://schemas.openxmlformats.org/officeDocument/2006/relationships/hyperlink" Target="https://podminky.urs.cz/item/CS_URS_2022_01/781474112" TargetMode="External" /><Relationship Id="rId185" Type="http://schemas.openxmlformats.org/officeDocument/2006/relationships/hyperlink" Target="https://podminky.urs.cz/item/CS_URS_2022_01/781494111" TargetMode="External" /><Relationship Id="rId186" Type="http://schemas.openxmlformats.org/officeDocument/2006/relationships/hyperlink" Target="https://podminky.urs.cz/item/CS_URS_2022_01/781494511" TargetMode="External" /><Relationship Id="rId187" Type="http://schemas.openxmlformats.org/officeDocument/2006/relationships/hyperlink" Target="https://podminky.urs.cz/item/CS_URS_2022_01/781674113" TargetMode="External" /><Relationship Id="rId188" Type="http://schemas.openxmlformats.org/officeDocument/2006/relationships/hyperlink" Target="https://podminky.urs.cz/item/CS_URS_2022_01/998781201" TargetMode="External" /><Relationship Id="rId189" Type="http://schemas.openxmlformats.org/officeDocument/2006/relationships/hyperlink" Target="https://podminky.urs.cz/item/CS_URS_2022_01/783213021" TargetMode="External" /><Relationship Id="rId190" Type="http://schemas.openxmlformats.org/officeDocument/2006/relationships/hyperlink" Target="https://podminky.urs.cz/item/CS_URS_2022_01/783218111" TargetMode="External" /><Relationship Id="rId191" Type="http://schemas.openxmlformats.org/officeDocument/2006/relationships/hyperlink" Target="https://podminky.urs.cz/item/CS_URS_2022_01/783301401" TargetMode="External" /><Relationship Id="rId192" Type="http://schemas.openxmlformats.org/officeDocument/2006/relationships/hyperlink" Target="https://podminky.urs.cz/item/CS_URS_2022_01/783314201" TargetMode="External" /><Relationship Id="rId193" Type="http://schemas.openxmlformats.org/officeDocument/2006/relationships/hyperlink" Target="https://podminky.urs.cz/item/CS_URS_2022_01/783317101" TargetMode="External" /><Relationship Id="rId194" Type="http://schemas.openxmlformats.org/officeDocument/2006/relationships/hyperlink" Target="https://podminky.urs.cz/item/CS_URS_2022_01/783801201" TargetMode="External" /><Relationship Id="rId195" Type="http://schemas.openxmlformats.org/officeDocument/2006/relationships/hyperlink" Target="https://podminky.urs.cz/item/CS_URS_2022_01/783801403" TargetMode="External" /><Relationship Id="rId196" Type="http://schemas.openxmlformats.org/officeDocument/2006/relationships/hyperlink" Target="https://podminky.urs.cz/item/CS_URS_2022_01/783813131" TargetMode="External" /><Relationship Id="rId197" Type="http://schemas.openxmlformats.org/officeDocument/2006/relationships/hyperlink" Target="https://podminky.urs.cz/item/CS_URS_2022_01/783817121" TargetMode="External" /><Relationship Id="rId198" Type="http://schemas.openxmlformats.org/officeDocument/2006/relationships/hyperlink" Target="https://podminky.urs.cz/item/CS_URS_2022_01/784111001" TargetMode="External" /><Relationship Id="rId199" Type="http://schemas.openxmlformats.org/officeDocument/2006/relationships/hyperlink" Target="https://podminky.urs.cz/item/CS_URS_2022_01/784181101" TargetMode="External" /><Relationship Id="rId200" Type="http://schemas.openxmlformats.org/officeDocument/2006/relationships/hyperlink" Target="https://podminky.urs.cz/item/CS_URS_2022_01/784211101" TargetMode="External" /><Relationship Id="rId201" Type="http://schemas.openxmlformats.org/officeDocument/2006/relationships/hyperlink" Target="https://podminky.urs.cz/item/CS_URS_2022_01/786681001" TargetMode="External" /><Relationship Id="rId202" Type="http://schemas.openxmlformats.org/officeDocument/2006/relationships/hyperlink" Target="https://podminky.urs.cz/item/CS_URS_2022_01/998786201" TargetMode="External" /><Relationship Id="rId20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012303000" TargetMode="External" /><Relationship Id="rId2" Type="http://schemas.openxmlformats.org/officeDocument/2006/relationships/hyperlink" Target="https://podminky.urs.cz/item/CS_URS_2021_01/032002000" TargetMode="External" /><Relationship Id="rId3" Type="http://schemas.openxmlformats.org/officeDocument/2006/relationships/hyperlink" Target="https://podminky.urs.cz/item/CS_URS_2021_01/032903000" TargetMode="External" /><Relationship Id="rId4" Type="http://schemas.openxmlformats.org/officeDocument/2006/relationships/hyperlink" Target="https://podminky.urs.cz/item/CS_URS_2021_01/033203000" TargetMode="External" /><Relationship Id="rId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21708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Stavební úpravy objektu Brankovická 1044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Kolín 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17. 5. 2022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Kolín, Karlovo nám. 78, Kolín I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Kutnohorská stavební projekce-ing. Martin Hádek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Martin Hádek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ROUND(SUM(AG55:AG60),2)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ROUND(SUM(AS55:AS60),2)</f>
        <v>0</v>
      </c>
      <c r="AT54" s="108">
        <f>ROUND(SUM(AV54:AW54),2)</f>
        <v>0</v>
      </c>
      <c r="AU54" s="109">
        <f>ROUND(SUM(AU55:AU60),5)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ROUND(SUM(AZ55:AZ60),2)</f>
        <v>0</v>
      </c>
      <c r="BA54" s="108">
        <f>ROUND(SUM(BA55:BA60),2)</f>
        <v>0</v>
      </c>
      <c r="BB54" s="108">
        <f>ROUND(SUM(BB55:BB60),2)</f>
        <v>0</v>
      </c>
      <c r="BC54" s="108">
        <f>ROUND(SUM(BC55:BC60),2)</f>
        <v>0</v>
      </c>
      <c r="BD54" s="110">
        <f>ROUND(SUM(BD55:BD60),2)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7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'21708UT - Vytápění'!J30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'21708UT - Vytápění'!P87</f>
        <v>0</v>
      </c>
      <c r="AV55" s="122">
        <f>'21708UT - Vytápění'!J33</f>
        <v>0</v>
      </c>
      <c r="AW55" s="122">
        <f>'21708UT - Vytápění'!J34</f>
        <v>0</v>
      </c>
      <c r="AX55" s="122">
        <f>'21708UT - Vytápění'!J35</f>
        <v>0</v>
      </c>
      <c r="AY55" s="122">
        <f>'21708UT - Vytápění'!J36</f>
        <v>0</v>
      </c>
      <c r="AZ55" s="122">
        <f>'21708UT - Vytápění'!F33</f>
        <v>0</v>
      </c>
      <c r="BA55" s="122">
        <f>'21708UT - Vytápění'!F34</f>
        <v>0</v>
      </c>
      <c r="BB55" s="122">
        <f>'21708UT - Vytápění'!F35</f>
        <v>0</v>
      </c>
      <c r="BC55" s="122">
        <f>'21708UT - Vytápění'!F36</f>
        <v>0</v>
      </c>
      <c r="BD55" s="124">
        <f>'21708UT - Vytápění'!F37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'21708ZT - Zdravotní technika'!J30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'21708ZT - Zdravotní technika'!P96</f>
        <v>0</v>
      </c>
      <c r="AV56" s="122">
        <f>'21708ZT - Zdravotní technika'!J33</f>
        <v>0</v>
      </c>
      <c r="AW56" s="122">
        <f>'21708ZT - Zdravotní technika'!J34</f>
        <v>0</v>
      </c>
      <c r="AX56" s="122">
        <f>'21708ZT - Zdravotní technika'!J35</f>
        <v>0</v>
      </c>
      <c r="AY56" s="122">
        <f>'21708ZT - Zdravotní technika'!J36</f>
        <v>0</v>
      </c>
      <c r="AZ56" s="122">
        <f>'21708ZT - Zdravotní technika'!F33</f>
        <v>0</v>
      </c>
      <c r="BA56" s="122">
        <f>'21708ZT - Zdravotní technika'!F34</f>
        <v>0</v>
      </c>
      <c r="BB56" s="122">
        <f>'21708ZT - Zdravotní technika'!F35</f>
        <v>0</v>
      </c>
      <c r="BC56" s="122">
        <f>'21708ZT - Zdravotní technika'!F36</f>
        <v>0</v>
      </c>
      <c r="BD56" s="124">
        <f>'21708ZT - Zdravotní technika'!F37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24.7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'21708ST - Stavební práce'!J30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1">
        <v>0</v>
      </c>
      <c r="AT57" s="122">
        <f>ROUND(SUM(AV57:AW57),2)</f>
        <v>0</v>
      </c>
      <c r="AU57" s="123">
        <f>'21708ST - Stavební práce'!P105</f>
        <v>0</v>
      </c>
      <c r="AV57" s="122">
        <f>'21708ST - Stavební práce'!J33</f>
        <v>0</v>
      </c>
      <c r="AW57" s="122">
        <f>'21708ST - Stavební práce'!J34</f>
        <v>0</v>
      </c>
      <c r="AX57" s="122">
        <f>'21708ST - Stavební práce'!J35</f>
        <v>0</v>
      </c>
      <c r="AY57" s="122">
        <f>'21708ST - Stavební práce'!J36</f>
        <v>0</v>
      </c>
      <c r="AZ57" s="122">
        <f>'21708ST - Stavební práce'!F33</f>
        <v>0</v>
      </c>
      <c r="BA57" s="122">
        <f>'21708ST - Stavební práce'!F34</f>
        <v>0</v>
      </c>
      <c r="BB57" s="122">
        <f>'21708ST - Stavební práce'!F35</f>
        <v>0</v>
      </c>
      <c r="BC57" s="122">
        <f>'21708ST - Stavební práce'!F36</f>
        <v>0</v>
      </c>
      <c r="BD57" s="124">
        <f>'21708ST - Stavební práce'!F37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7" customFormat="1" ht="24.75" customHeight="1">
      <c r="A58" s="113" t="s">
        <v>76</v>
      </c>
      <c r="B58" s="114"/>
      <c r="C58" s="115"/>
      <c r="D58" s="116" t="s">
        <v>89</v>
      </c>
      <c r="E58" s="116"/>
      <c r="F58" s="116"/>
      <c r="G58" s="116"/>
      <c r="H58" s="116"/>
      <c r="I58" s="117"/>
      <c r="J58" s="116" t="s">
        <v>90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'21708ESI - elektrosilnoproud'!J30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79</v>
      </c>
      <c r="AR58" s="120"/>
      <c r="AS58" s="121">
        <v>0</v>
      </c>
      <c r="AT58" s="122">
        <f>ROUND(SUM(AV58:AW58),2)</f>
        <v>0</v>
      </c>
      <c r="AU58" s="123">
        <f>'21708ESI - elektrosilnoproud'!P84</f>
        <v>0</v>
      </c>
      <c r="AV58" s="122">
        <f>'21708ESI - elektrosilnoproud'!J33</f>
        <v>0</v>
      </c>
      <c r="AW58" s="122">
        <f>'21708ESI - elektrosilnoproud'!J34</f>
        <v>0</v>
      </c>
      <c r="AX58" s="122">
        <f>'21708ESI - elektrosilnoproud'!J35</f>
        <v>0</v>
      </c>
      <c r="AY58" s="122">
        <f>'21708ESI - elektrosilnoproud'!J36</f>
        <v>0</v>
      </c>
      <c r="AZ58" s="122">
        <f>'21708ESI - elektrosilnoproud'!F33</f>
        <v>0</v>
      </c>
      <c r="BA58" s="122">
        <f>'21708ESI - elektrosilnoproud'!F34</f>
        <v>0</v>
      </c>
      <c r="BB58" s="122">
        <f>'21708ESI - elektrosilnoproud'!F35</f>
        <v>0</v>
      </c>
      <c r="BC58" s="122">
        <f>'21708ESI - elektrosilnoproud'!F36</f>
        <v>0</v>
      </c>
      <c r="BD58" s="124">
        <f>'21708ESI - elektrosilnoproud'!F37</f>
        <v>0</v>
      </c>
      <c r="BE58" s="7"/>
      <c r="BT58" s="125" t="s">
        <v>80</v>
      </c>
      <c r="BV58" s="125" t="s">
        <v>74</v>
      </c>
      <c r="BW58" s="125" t="s">
        <v>91</v>
      </c>
      <c r="BX58" s="125" t="s">
        <v>5</v>
      </c>
      <c r="CL58" s="125" t="s">
        <v>19</v>
      </c>
      <c r="CM58" s="125" t="s">
        <v>82</v>
      </c>
    </row>
    <row r="59" s="7" customFormat="1" ht="24.75" customHeight="1">
      <c r="A59" s="113" t="s">
        <v>76</v>
      </c>
      <c r="B59" s="114"/>
      <c r="C59" s="115"/>
      <c r="D59" s="116" t="s">
        <v>92</v>
      </c>
      <c r="E59" s="116"/>
      <c r="F59" s="116"/>
      <c r="G59" s="116"/>
      <c r="H59" s="116"/>
      <c r="I59" s="117"/>
      <c r="J59" s="116" t="s">
        <v>93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'21708EZL - elektroslaboproud'!J30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79</v>
      </c>
      <c r="AR59" s="120"/>
      <c r="AS59" s="121">
        <v>0</v>
      </c>
      <c r="AT59" s="122">
        <f>ROUND(SUM(AV59:AW59),2)</f>
        <v>0</v>
      </c>
      <c r="AU59" s="123">
        <f>'21708EZL - elektroslaboproud'!P81</f>
        <v>0</v>
      </c>
      <c r="AV59" s="122">
        <f>'21708EZL - elektroslaboproud'!J33</f>
        <v>0</v>
      </c>
      <c r="AW59" s="122">
        <f>'21708EZL - elektroslaboproud'!J34</f>
        <v>0</v>
      </c>
      <c r="AX59" s="122">
        <f>'21708EZL - elektroslaboproud'!J35</f>
        <v>0</v>
      </c>
      <c r="AY59" s="122">
        <f>'21708EZL - elektroslaboproud'!J36</f>
        <v>0</v>
      </c>
      <c r="AZ59" s="122">
        <f>'21708EZL - elektroslaboproud'!F33</f>
        <v>0</v>
      </c>
      <c r="BA59" s="122">
        <f>'21708EZL - elektroslaboproud'!F34</f>
        <v>0</v>
      </c>
      <c r="BB59" s="122">
        <f>'21708EZL - elektroslaboproud'!F35</f>
        <v>0</v>
      </c>
      <c r="BC59" s="122">
        <f>'21708EZL - elektroslaboproud'!F36</f>
        <v>0</v>
      </c>
      <c r="BD59" s="124">
        <f>'21708EZL - elektroslaboproud'!F37</f>
        <v>0</v>
      </c>
      <c r="BE59" s="7"/>
      <c r="BT59" s="125" t="s">
        <v>80</v>
      </c>
      <c r="BV59" s="125" t="s">
        <v>74</v>
      </c>
      <c r="BW59" s="125" t="s">
        <v>94</v>
      </c>
      <c r="BX59" s="125" t="s">
        <v>5</v>
      </c>
      <c r="CL59" s="125" t="s">
        <v>19</v>
      </c>
      <c r="CM59" s="125" t="s">
        <v>82</v>
      </c>
    </row>
    <row r="60" s="7" customFormat="1" ht="24.75" customHeight="1">
      <c r="A60" s="113" t="s">
        <v>76</v>
      </c>
      <c r="B60" s="114"/>
      <c r="C60" s="115"/>
      <c r="D60" s="116" t="s">
        <v>95</v>
      </c>
      <c r="E60" s="116"/>
      <c r="F60" s="116"/>
      <c r="G60" s="116"/>
      <c r="H60" s="116"/>
      <c r="I60" s="117"/>
      <c r="J60" s="116" t="s">
        <v>96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'21708VRN - vedlejší rozpo...'!J30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79</v>
      </c>
      <c r="AR60" s="120"/>
      <c r="AS60" s="126">
        <v>0</v>
      </c>
      <c r="AT60" s="127">
        <f>ROUND(SUM(AV60:AW60),2)</f>
        <v>0</v>
      </c>
      <c r="AU60" s="128">
        <f>'21708VRN - vedlejší rozpo...'!P82</f>
        <v>0</v>
      </c>
      <c r="AV60" s="127">
        <f>'21708VRN - vedlejší rozpo...'!J33</f>
        <v>0</v>
      </c>
      <c r="AW60" s="127">
        <f>'21708VRN - vedlejší rozpo...'!J34</f>
        <v>0</v>
      </c>
      <c r="AX60" s="127">
        <f>'21708VRN - vedlejší rozpo...'!J35</f>
        <v>0</v>
      </c>
      <c r="AY60" s="127">
        <f>'21708VRN - vedlejší rozpo...'!J36</f>
        <v>0</v>
      </c>
      <c r="AZ60" s="127">
        <f>'21708VRN - vedlejší rozpo...'!F33</f>
        <v>0</v>
      </c>
      <c r="BA60" s="127">
        <f>'21708VRN - vedlejší rozpo...'!F34</f>
        <v>0</v>
      </c>
      <c r="BB60" s="127">
        <f>'21708VRN - vedlejší rozpo...'!F35</f>
        <v>0</v>
      </c>
      <c r="BC60" s="127">
        <f>'21708VRN - vedlejší rozpo...'!F36</f>
        <v>0</v>
      </c>
      <c r="BD60" s="129">
        <f>'21708VRN - vedlejší rozpo...'!F37</f>
        <v>0</v>
      </c>
      <c r="BE60" s="7"/>
      <c r="BT60" s="125" t="s">
        <v>80</v>
      </c>
      <c r="BV60" s="125" t="s">
        <v>74</v>
      </c>
      <c r="BW60" s="125" t="s">
        <v>97</v>
      </c>
      <c r="BX60" s="125" t="s">
        <v>5</v>
      </c>
      <c r="CL60" s="125" t="s">
        <v>19</v>
      </c>
      <c r="CM60" s="125" t="s">
        <v>82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gZDFPt37GuGRsmYkOlKguFtBoJ7VpLvAm+21ctt+HL+Y0CJBqlaMqxBgeYCg7HUtwMirw+p/UM5+zXIROgLxag==" hashValue="TNMO8kWmqU4o8AcxisekXrId3hxeilUwqB0Lr92wztW2JKSFi1374lfKM65PLUCPSFJR6IxYu3dxD8fggOIGVQ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21708UT - Vytápění'!C2" display="/"/>
    <hyperlink ref="A56" location="'21708ZT - Zdravotní technika'!C2" display="/"/>
    <hyperlink ref="A57" location="'21708ST - Stavební práce'!C2" display="/"/>
    <hyperlink ref="A58" location="'21708ESI - elektrosilnoproud'!C2" display="/"/>
    <hyperlink ref="A59" location="'21708EZL - elektroslaboproud'!C2" display="/"/>
    <hyperlink ref="A60" location="'21708VRN - vedlejší rozp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úpravy objektu Brankovická 1044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17. 5. 2022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37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ROUND((SUM(BE87:BE211)),  2)</f>
        <v>0</v>
      </c>
      <c r="G33" s="40"/>
      <c r="H33" s="40"/>
      <c r="I33" s="150">
        <v>0.20999999999999999</v>
      </c>
      <c r="J33" s="149">
        <f>ROUND(((SUM(BE87:BE211))*I33),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ROUND((SUM(BF87:BF211)),  2)</f>
        <v>0</v>
      </c>
      <c r="G34" s="40"/>
      <c r="H34" s="40"/>
      <c r="I34" s="150">
        <v>0.14999999999999999</v>
      </c>
      <c r="J34" s="149">
        <f>ROUND(((SUM(BF87:BF211))*I34),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ROUND((SUM(BG87:BG211)),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ROUND((SUM(BH87:BH211)),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ROUND((SUM(BI87:BI211)),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úpravy objektu Brankovická 1044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21708UT - Vytápění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Kolín V</v>
      </c>
      <c r="G52" s="42"/>
      <c r="H52" s="42"/>
      <c r="I52" s="34" t="s">
        <v>23</v>
      </c>
      <c r="J52" s="74" t="str">
        <f>IF(J12="","",J12)</f>
        <v>17. 5. 2022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Kolín, Karlovo nám. 78, Kolín I</v>
      </c>
      <c r="G54" s="42"/>
      <c r="H54" s="42"/>
      <c r="I54" s="34" t="s">
        <v>31</v>
      </c>
      <c r="J54" s="38" t="str">
        <f>E21</f>
        <v>Kutnohorská stavební projekce-ing. Martin Hádek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Martin Hádek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106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107</v>
      </c>
      <c r="E62" s="176"/>
      <c r="F62" s="176"/>
      <c r="G62" s="176"/>
      <c r="H62" s="176"/>
      <c r="I62" s="176"/>
      <c r="J62" s="177">
        <f>J97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108</v>
      </c>
      <c r="E63" s="176"/>
      <c r="F63" s="176"/>
      <c r="G63" s="176"/>
      <c r="H63" s="176"/>
      <c r="I63" s="176"/>
      <c r="J63" s="177">
        <f>J112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109</v>
      </c>
      <c r="E64" s="176"/>
      <c r="F64" s="176"/>
      <c r="G64" s="176"/>
      <c r="H64" s="176"/>
      <c r="I64" s="176"/>
      <c r="J64" s="177">
        <f>J143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110</v>
      </c>
      <c r="E65" s="176"/>
      <c r="F65" s="176"/>
      <c r="G65" s="176"/>
      <c r="H65" s="176"/>
      <c r="I65" s="176"/>
      <c r="J65" s="177">
        <f>J175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111</v>
      </c>
      <c r="E66" s="176"/>
      <c r="F66" s="176"/>
      <c r="G66" s="176"/>
      <c r="H66" s="176"/>
      <c r="I66" s="176"/>
      <c r="J66" s="177">
        <f>J200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112</v>
      </c>
      <c r="E67" s="170"/>
      <c r="F67" s="170"/>
      <c r="G67" s="170"/>
      <c r="H67" s="170"/>
      <c r="I67" s="170"/>
      <c r="J67" s="171">
        <f>J205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113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Stavební úpravy objektu Brankovická 1044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99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21708UT - Vytápění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Kolín V</v>
      </c>
      <c r="G81" s="42"/>
      <c r="H81" s="42"/>
      <c r="I81" s="34" t="s">
        <v>23</v>
      </c>
      <c r="J81" s="74" t="str">
        <f>IF(J12="","",J12)</f>
        <v>17. 5. 2022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40.05" customHeight="1">
      <c r="A83" s="40"/>
      <c r="B83" s="41"/>
      <c r="C83" s="34" t="s">
        <v>25</v>
      </c>
      <c r="D83" s="42"/>
      <c r="E83" s="42"/>
      <c r="F83" s="29" t="str">
        <f>E15</f>
        <v>Město Kolín, Karlovo nám. 78, Kolín I</v>
      </c>
      <c r="G83" s="42"/>
      <c r="H83" s="42"/>
      <c r="I83" s="34" t="s">
        <v>31</v>
      </c>
      <c r="J83" s="38" t="str">
        <f>E21</f>
        <v>Kutnohorská stavební projekce-ing. Martin Hádek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>ing. Martin Hádek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114</v>
      </c>
      <c r="D86" s="182" t="s">
        <v>57</v>
      </c>
      <c r="E86" s="182" t="s">
        <v>53</v>
      </c>
      <c r="F86" s="182" t="s">
        <v>54</v>
      </c>
      <c r="G86" s="182" t="s">
        <v>115</v>
      </c>
      <c r="H86" s="182" t="s">
        <v>116</v>
      </c>
      <c r="I86" s="182" t="s">
        <v>117</v>
      </c>
      <c r="J86" s="183" t="s">
        <v>103</v>
      </c>
      <c r="K86" s="184" t="s">
        <v>118</v>
      </c>
      <c r="L86" s="185"/>
      <c r="M86" s="94" t="s">
        <v>19</v>
      </c>
      <c r="N86" s="95" t="s">
        <v>42</v>
      </c>
      <c r="O86" s="95" t="s">
        <v>119</v>
      </c>
      <c r="P86" s="95" t="s">
        <v>120</v>
      </c>
      <c r="Q86" s="95" t="s">
        <v>121</v>
      </c>
      <c r="R86" s="95" t="s">
        <v>122</v>
      </c>
      <c r="S86" s="95" t="s">
        <v>123</v>
      </c>
      <c r="T86" s="96" t="s">
        <v>124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125</v>
      </c>
      <c r="D87" s="42"/>
      <c r="E87" s="42"/>
      <c r="F87" s="42"/>
      <c r="G87" s="42"/>
      <c r="H87" s="42"/>
      <c r="I87" s="42"/>
      <c r="J87" s="186">
        <f>BK87</f>
        <v>0</v>
      </c>
      <c r="K87" s="42"/>
      <c r="L87" s="46"/>
      <c r="M87" s="97"/>
      <c r="N87" s="187"/>
      <c r="O87" s="98"/>
      <c r="P87" s="188">
        <f>P88+P205</f>
        <v>0</v>
      </c>
      <c r="Q87" s="98"/>
      <c r="R87" s="188">
        <f>R88+R205</f>
        <v>2.3027600000000001</v>
      </c>
      <c r="S87" s="98"/>
      <c r="T87" s="189">
        <f>T88+T205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104</v>
      </c>
      <c r="BK87" s="190">
        <f>BK88+BK205</f>
        <v>0</v>
      </c>
    </row>
    <row r="88" s="12" customFormat="1" ht="25.92" customHeight="1">
      <c r="A88" s="12"/>
      <c r="B88" s="191"/>
      <c r="C88" s="192"/>
      <c r="D88" s="193" t="s">
        <v>71</v>
      </c>
      <c r="E88" s="194" t="s">
        <v>126</v>
      </c>
      <c r="F88" s="194" t="s">
        <v>127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P89+P97+P112+P143+P175+P200</f>
        <v>0</v>
      </c>
      <c r="Q88" s="199"/>
      <c r="R88" s="200">
        <f>R89+R97+R112+R143+R175+R200</f>
        <v>2.3027600000000001</v>
      </c>
      <c r="S88" s="199"/>
      <c r="T88" s="201">
        <f>T89+T97+T112+T143+T175+T200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82</v>
      </c>
      <c r="AT88" s="203" t="s">
        <v>71</v>
      </c>
      <c r="AU88" s="203" t="s">
        <v>72</v>
      </c>
      <c r="AY88" s="202" t="s">
        <v>128</v>
      </c>
      <c r="BK88" s="204">
        <f>BK89+BK97+BK112+BK143+BK175+BK200</f>
        <v>0</v>
      </c>
    </row>
    <row r="89" s="12" customFormat="1" ht="22.8" customHeight="1">
      <c r="A89" s="12"/>
      <c r="B89" s="191"/>
      <c r="C89" s="192"/>
      <c r="D89" s="193" t="s">
        <v>71</v>
      </c>
      <c r="E89" s="205" t="s">
        <v>129</v>
      </c>
      <c r="F89" s="205" t="s">
        <v>130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SUM(P90:P96)</f>
        <v>0</v>
      </c>
      <c r="Q89" s="199"/>
      <c r="R89" s="200">
        <f>SUM(R90:R96)</f>
        <v>0.016719999999999999</v>
      </c>
      <c r="S89" s="199"/>
      <c r="T89" s="201">
        <f>SUM(T90:T96)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82</v>
      </c>
      <c r="AT89" s="203" t="s">
        <v>71</v>
      </c>
      <c r="AU89" s="203" t="s">
        <v>80</v>
      </c>
      <c r="AY89" s="202" t="s">
        <v>128</v>
      </c>
      <c r="BK89" s="204">
        <f>SUM(BK90:BK96)</f>
        <v>0</v>
      </c>
    </row>
    <row r="90" s="2" customFormat="1" ht="24.15" customHeight="1">
      <c r="A90" s="40"/>
      <c r="B90" s="41"/>
      <c r="C90" s="207" t="s">
        <v>80</v>
      </c>
      <c r="D90" s="207" t="s">
        <v>131</v>
      </c>
      <c r="E90" s="208" t="s">
        <v>132</v>
      </c>
      <c r="F90" s="209" t="s">
        <v>133</v>
      </c>
      <c r="G90" s="210" t="s">
        <v>134</v>
      </c>
      <c r="H90" s="211">
        <v>32</v>
      </c>
      <c r="I90" s="212"/>
      <c r="J90" s="213">
        <f>ROUND(I90*H90,2)</f>
        <v>0</v>
      </c>
      <c r="K90" s="214"/>
      <c r="L90" s="46"/>
      <c r="M90" s="215" t="s">
        <v>19</v>
      </c>
      <c r="N90" s="216" t="s">
        <v>43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135</v>
      </c>
      <c r="AT90" s="219" t="s">
        <v>131</v>
      </c>
      <c r="AU90" s="219" t="s">
        <v>82</v>
      </c>
      <c r="AY90" s="19" t="s">
        <v>128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80</v>
      </c>
      <c r="BK90" s="220">
        <f>ROUND(I90*H90,2)</f>
        <v>0</v>
      </c>
      <c r="BL90" s="19" t="s">
        <v>135</v>
      </c>
      <c r="BM90" s="219" t="s">
        <v>136</v>
      </c>
    </row>
    <row r="91" s="2" customFormat="1">
      <c r="A91" s="40"/>
      <c r="B91" s="41"/>
      <c r="C91" s="42"/>
      <c r="D91" s="221" t="s">
        <v>137</v>
      </c>
      <c r="E91" s="42"/>
      <c r="F91" s="222" t="s">
        <v>138</v>
      </c>
      <c r="G91" s="42"/>
      <c r="H91" s="42"/>
      <c r="I91" s="223"/>
      <c r="J91" s="42"/>
      <c r="K91" s="42"/>
      <c r="L91" s="46"/>
      <c r="M91" s="224"/>
      <c r="N91" s="22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137</v>
      </c>
      <c r="AU91" s="19" t="s">
        <v>82</v>
      </c>
    </row>
    <row r="92" s="2" customFormat="1" ht="16.5" customHeight="1">
      <c r="A92" s="40"/>
      <c r="B92" s="41"/>
      <c r="C92" s="226" t="s">
        <v>139</v>
      </c>
      <c r="D92" s="226" t="s">
        <v>140</v>
      </c>
      <c r="E92" s="227" t="s">
        <v>141</v>
      </c>
      <c r="F92" s="228" t="s">
        <v>142</v>
      </c>
      <c r="G92" s="229" t="s">
        <v>134</v>
      </c>
      <c r="H92" s="230">
        <v>7</v>
      </c>
      <c r="I92" s="231"/>
      <c r="J92" s="232">
        <f>ROUND(I92*H92,2)</f>
        <v>0</v>
      </c>
      <c r="K92" s="233"/>
      <c r="L92" s="234"/>
      <c r="M92" s="235" t="s">
        <v>19</v>
      </c>
      <c r="N92" s="236" t="s">
        <v>43</v>
      </c>
      <c r="O92" s="86"/>
      <c r="P92" s="217">
        <f>O92*H92</f>
        <v>0</v>
      </c>
      <c r="Q92" s="217">
        <v>0.00023000000000000001</v>
      </c>
      <c r="R92" s="217">
        <f>Q92*H92</f>
        <v>0.0016100000000000001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143</v>
      </c>
      <c r="AT92" s="219" t="s">
        <v>140</v>
      </c>
      <c r="AU92" s="219" t="s">
        <v>82</v>
      </c>
      <c r="AY92" s="19" t="s">
        <v>128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80</v>
      </c>
      <c r="BK92" s="220">
        <f>ROUND(I92*H92,2)</f>
        <v>0</v>
      </c>
      <c r="BL92" s="19" t="s">
        <v>135</v>
      </c>
      <c r="BM92" s="219" t="s">
        <v>144</v>
      </c>
    </row>
    <row r="93" s="2" customFormat="1" ht="16.5" customHeight="1">
      <c r="A93" s="40"/>
      <c r="B93" s="41"/>
      <c r="C93" s="226" t="s">
        <v>82</v>
      </c>
      <c r="D93" s="226" t="s">
        <v>140</v>
      </c>
      <c r="E93" s="227" t="s">
        <v>145</v>
      </c>
      <c r="F93" s="228" t="s">
        <v>146</v>
      </c>
      <c r="G93" s="229" t="s">
        <v>134</v>
      </c>
      <c r="H93" s="230">
        <v>3</v>
      </c>
      <c r="I93" s="231"/>
      <c r="J93" s="232">
        <f>ROUND(I93*H93,2)</f>
        <v>0</v>
      </c>
      <c r="K93" s="233"/>
      <c r="L93" s="234"/>
      <c r="M93" s="235" t="s">
        <v>19</v>
      </c>
      <c r="N93" s="236" t="s">
        <v>43</v>
      </c>
      <c r="O93" s="86"/>
      <c r="P93" s="217">
        <f>O93*H93</f>
        <v>0</v>
      </c>
      <c r="Q93" s="217">
        <v>0.00027</v>
      </c>
      <c r="R93" s="217">
        <f>Q93*H93</f>
        <v>0.00080999999999999996</v>
      </c>
      <c r="S93" s="217">
        <v>0</v>
      </c>
      <c r="T93" s="21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143</v>
      </c>
      <c r="AT93" s="219" t="s">
        <v>140</v>
      </c>
      <c r="AU93" s="219" t="s">
        <v>82</v>
      </c>
      <c r="AY93" s="19" t="s">
        <v>128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80</v>
      </c>
      <c r="BK93" s="220">
        <f>ROUND(I93*H93,2)</f>
        <v>0</v>
      </c>
      <c r="BL93" s="19" t="s">
        <v>135</v>
      </c>
      <c r="BM93" s="219" t="s">
        <v>147</v>
      </c>
    </row>
    <row r="94" s="2" customFormat="1" ht="16.5" customHeight="1">
      <c r="A94" s="40"/>
      <c r="B94" s="41"/>
      <c r="C94" s="226" t="s">
        <v>148</v>
      </c>
      <c r="D94" s="226" t="s">
        <v>140</v>
      </c>
      <c r="E94" s="227" t="s">
        <v>149</v>
      </c>
      <c r="F94" s="228" t="s">
        <v>150</v>
      </c>
      <c r="G94" s="229" t="s">
        <v>134</v>
      </c>
      <c r="H94" s="230">
        <v>22</v>
      </c>
      <c r="I94" s="231"/>
      <c r="J94" s="232">
        <f>ROUND(I94*H94,2)</f>
        <v>0</v>
      </c>
      <c r="K94" s="233"/>
      <c r="L94" s="234"/>
      <c r="M94" s="235" t="s">
        <v>19</v>
      </c>
      <c r="N94" s="236" t="s">
        <v>43</v>
      </c>
      <c r="O94" s="86"/>
      <c r="P94" s="217">
        <f>O94*H94</f>
        <v>0</v>
      </c>
      <c r="Q94" s="217">
        <v>0.00064999999999999997</v>
      </c>
      <c r="R94" s="217">
        <f>Q94*H94</f>
        <v>0.0143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143</v>
      </c>
      <c r="AT94" s="219" t="s">
        <v>140</v>
      </c>
      <c r="AU94" s="219" t="s">
        <v>82</v>
      </c>
      <c r="AY94" s="19" t="s">
        <v>128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80</v>
      </c>
      <c r="BK94" s="220">
        <f>ROUND(I94*H94,2)</f>
        <v>0</v>
      </c>
      <c r="BL94" s="19" t="s">
        <v>135</v>
      </c>
      <c r="BM94" s="219" t="s">
        <v>151</v>
      </c>
    </row>
    <row r="95" s="2" customFormat="1" ht="24.15" customHeight="1">
      <c r="A95" s="40"/>
      <c r="B95" s="41"/>
      <c r="C95" s="207" t="s">
        <v>152</v>
      </c>
      <c r="D95" s="207" t="s">
        <v>131</v>
      </c>
      <c r="E95" s="208" t="s">
        <v>153</v>
      </c>
      <c r="F95" s="209" t="s">
        <v>154</v>
      </c>
      <c r="G95" s="210" t="s">
        <v>155</v>
      </c>
      <c r="H95" s="237"/>
      <c r="I95" s="212"/>
      <c r="J95" s="213">
        <f>ROUND(I95*H95,2)</f>
        <v>0</v>
      </c>
      <c r="K95" s="214"/>
      <c r="L95" s="46"/>
      <c r="M95" s="215" t="s">
        <v>19</v>
      </c>
      <c r="N95" s="216" t="s">
        <v>43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135</v>
      </c>
      <c r="AT95" s="219" t="s">
        <v>131</v>
      </c>
      <c r="AU95" s="219" t="s">
        <v>82</v>
      </c>
      <c r="AY95" s="19" t="s">
        <v>128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80</v>
      </c>
      <c r="BK95" s="220">
        <f>ROUND(I95*H95,2)</f>
        <v>0</v>
      </c>
      <c r="BL95" s="19" t="s">
        <v>135</v>
      </c>
      <c r="BM95" s="219" t="s">
        <v>156</v>
      </c>
    </row>
    <row r="96" s="2" customFormat="1">
      <c r="A96" s="40"/>
      <c r="B96" s="41"/>
      <c r="C96" s="42"/>
      <c r="D96" s="221" t="s">
        <v>137</v>
      </c>
      <c r="E96" s="42"/>
      <c r="F96" s="222" t="s">
        <v>157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137</v>
      </c>
      <c r="AU96" s="19" t="s">
        <v>82</v>
      </c>
    </row>
    <row r="97" s="12" customFormat="1" ht="22.8" customHeight="1">
      <c r="A97" s="12"/>
      <c r="B97" s="191"/>
      <c r="C97" s="192"/>
      <c r="D97" s="193" t="s">
        <v>71</v>
      </c>
      <c r="E97" s="205" t="s">
        <v>158</v>
      </c>
      <c r="F97" s="205" t="s">
        <v>159</v>
      </c>
      <c r="G97" s="192"/>
      <c r="H97" s="192"/>
      <c r="I97" s="195"/>
      <c r="J97" s="206">
        <f>BK97</f>
        <v>0</v>
      </c>
      <c r="K97" s="192"/>
      <c r="L97" s="197"/>
      <c r="M97" s="198"/>
      <c r="N97" s="199"/>
      <c r="O97" s="199"/>
      <c r="P97" s="200">
        <f>SUM(P98:P111)</f>
        <v>0</v>
      </c>
      <c r="Q97" s="199"/>
      <c r="R97" s="200">
        <f>SUM(R98:R111)</f>
        <v>0.81231000000000009</v>
      </c>
      <c r="S97" s="199"/>
      <c r="T97" s="201">
        <f>SUM(T98:T111)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82</v>
      </c>
      <c r="AT97" s="203" t="s">
        <v>71</v>
      </c>
      <c r="AU97" s="203" t="s">
        <v>80</v>
      </c>
      <c r="AY97" s="202" t="s">
        <v>128</v>
      </c>
      <c r="BK97" s="204">
        <f>SUM(BK98:BK111)</f>
        <v>0</v>
      </c>
    </row>
    <row r="98" s="2" customFormat="1" ht="33" customHeight="1">
      <c r="A98" s="40"/>
      <c r="B98" s="41"/>
      <c r="C98" s="207" t="s">
        <v>160</v>
      </c>
      <c r="D98" s="207" t="s">
        <v>131</v>
      </c>
      <c r="E98" s="208" t="s">
        <v>161</v>
      </c>
      <c r="F98" s="209" t="s">
        <v>162</v>
      </c>
      <c r="G98" s="210" t="s">
        <v>163</v>
      </c>
      <c r="H98" s="211">
        <v>1</v>
      </c>
      <c r="I98" s="212"/>
      <c r="J98" s="213">
        <f>ROUND(I98*H98,2)</f>
        <v>0</v>
      </c>
      <c r="K98" s="214"/>
      <c r="L98" s="46"/>
      <c r="M98" s="215" t="s">
        <v>19</v>
      </c>
      <c r="N98" s="216" t="s">
        <v>43</v>
      </c>
      <c r="O98" s="86"/>
      <c r="P98" s="217">
        <f>O98*H98</f>
        <v>0</v>
      </c>
      <c r="Q98" s="217">
        <v>0.22305</v>
      </c>
      <c r="R98" s="217">
        <f>Q98*H98</f>
        <v>0.22305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135</v>
      </c>
      <c r="AT98" s="219" t="s">
        <v>131</v>
      </c>
      <c r="AU98" s="219" t="s">
        <v>82</v>
      </c>
      <c r="AY98" s="19" t="s">
        <v>128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80</v>
      </c>
      <c r="BK98" s="220">
        <f>ROUND(I98*H98,2)</f>
        <v>0</v>
      </c>
      <c r="BL98" s="19" t="s">
        <v>135</v>
      </c>
      <c r="BM98" s="219" t="s">
        <v>164</v>
      </c>
    </row>
    <row r="99" s="2" customFormat="1">
      <c r="A99" s="40"/>
      <c r="B99" s="41"/>
      <c r="C99" s="42"/>
      <c r="D99" s="221" t="s">
        <v>137</v>
      </c>
      <c r="E99" s="42"/>
      <c r="F99" s="222" t="s">
        <v>165</v>
      </c>
      <c r="G99" s="42"/>
      <c r="H99" s="42"/>
      <c r="I99" s="223"/>
      <c r="J99" s="42"/>
      <c r="K99" s="42"/>
      <c r="L99" s="46"/>
      <c r="M99" s="224"/>
      <c r="N99" s="22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137</v>
      </c>
      <c r="AU99" s="19" t="s">
        <v>82</v>
      </c>
    </row>
    <row r="100" s="2" customFormat="1" ht="24.15" customHeight="1">
      <c r="A100" s="40"/>
      <c r="B100" s="41"/>
      <c r="C100" s="207" t="s">
        <v>166</v>
      </c>
      <c r="D100" s="207" t="s">
        <v>131</v>
      </c>
      <c r="E100" s="208" t="s">
        <v>167</v>
      </c>
      <c r="F100" s="209" t="s">
        <v>168</v>
      </c>
      <c r="G100" s="210" t="s">
        <v>163</v>
      </c>
      <c r="H100" s="211">
        <v>1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43</v>
      </c>
      <c r="O100" s="86"/>
      <c r="P100" s="217">
        <f>O100*H100</f>
        <v>0</v>
      </c>
      <c r="Q100" s="217">
        <v>0.0051200000000000004</v>
      </c>
      <c r="R100" s="217">
        <f>Q100*H100</f>
        <v>0.0051200000000000004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135</v>
      </c>
      <c r="AT100" s="219" t="s">
        <v>131</v>
      </c>
      <c r="AU100" s="219" t="s">
        <v>82</v>
      </c>
      <c r="AY100" s="19" t="s">
        <v>128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80</v>
      </c>
      <c r="BK100" s="220">
        <f>ROUND(I100*H100,2)</f>
        <v>0</v>
      </c>
      <c r="BL100" s="19" t="s">
        <v>135</v>
      </c>
      <c r="BM100" s="219" t="s">
        <v>169</v>
      </c>
    </row>
    <row r="101" s="2" customFormat="1">
      <c r="A101" s="40"/>
      <c r="B101" s="41"/>
      <c r="C101" s="42"/>
      <c r="D101" s="221" t="s">
        <v>137</v>
      </c>
      <c r="E101" s="42"/>
      <c r="F101" s="222" t="s">
        <v>170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137</v>
      </c>
      <c r="AU101" s="19" t="s">
        <v>82</v>
      </c>
    </row>
    <row r="102" s="2" customFormat="1" ht="33" customHeight="1">
      <c r="A102" s="40"/>
      <c r="B102" s="41"/>
      <c r="C102" s="207" t="s">
        <v>171</v>
      </c>
      <c r="D102" s="207" t="s">
        <v>131</v>
      </c>
      <c r="E102" s="208" t="s">
        <v>172</v>
      </c>
      <c r="F102" s="209" t="s">
        <v>173</v>
      </c>
      <c r="G102" s="210" t="s">
        <v>163</v>
      </c>
      <c r="H102" s="211">
        <v>1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43</v>
      </c>
      <c r="O102" s="86"/>
      <c r="P102" s="217">
        <f>O102*H102</f>
        <v>0</v>
      </c>
      <c r="Q102" s="217">
        <v>0.0033899999999999998</v>
      </c>
      <c r="R102" s="217">
        <f>Q102*H102</f>
        <v>0.0033899999999999998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135</v>
      </c>
      <c r="AT102" s="219" t="s">
        <v>131</v>
      </c>
      <c r="AU102" s="219" t="s">
        <v>82</v>
      </c>
      <c r="AY102" s="19" t="s">
        <v>128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80</v>
      </c>
      <c r="BK102" s="220">
        <f>ROUND(I102*H102,2)</f>
        <v>0</v>
      </c>
      <c r="BL102" s="19" t="s">
        <v>135</v>
      </c>
      <c r="BM102" s="219" t="s">
        <v>174</v>
      </c>
    </row>
    <row r="103" s="2" customFormat="1">
      <c r="A103" s="40"/>
      <c r="B103" s="41"/>
      <c r="C103" s="42"/>
      <c r="D103" s="221" t="s">
        <v>137</v>
      </c>
      <c r="E103" s="42"/>
      <c r="F103" s="222" t="s">
        <v>175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137</v>
      </c>
      <c r="AU103" s="19" t="s">
        <v>82</v>
      </c>
    </row>
    <row r="104" s="2" customFormat="1" ht="37.8" customHeight="1">
      <c r="A104" s="40"/>
      <c r="B104" s="41"/>
      <c r="C104" s="207" t="s">
        <v>176</v>
      </c>
      <c r="D104" s="207" t="s">
        <v>131</v>
      </c>
      <c r="E104" s="208" t="s">
        <v>177</v>
      </c>
      <c r="F104" s="209" t="s">
        <v>178</v>
      </c>
      <c r="G104" s="210" t="s">
        <v>163</v>
      </c>
      <c r="H104" s="211">
        <v>1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43</v>
      </c>
      <c r="O104" s="86"/>
      <c r="P104" s="217">
        <f>O104*H104</f>
        <v>0</v>
      </c>
      <c r="Q104" s="217">
        <v>0.2339</v>
      </c>
      <c r="R104" s="217">
        <f>Q104*H104</f>
        <v>0.2339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135</v>
      </c>
      <c r="AT104" s="219" t="s">
        <v>131</v>
      </c>
      <c r="AU104" s="219" t="s">
        <v>82</v>
      </c>
      <c r="AY104" s="19" t="s">
        <v>128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80</v>
      </c>
      <c r="BK104" s="220">
        <f>ROUND(I104*H104,2)</f>
        <v>0</v>
      </c>
      <c r="BL104" s="19" t="s">
        <v>135</v>
      </c>
      <c r="BM104" s="219" t="s">
        <v>179</v>
      </c>
    </row>
    <row r="105" s="2" customFormat="1">
      <c r="A105" s="40"/>
      <c r="B105" s="41"/>
      <c r="C105" s="42"/>
      <c r="D105" s="221" t="s">
        <v>137</v>
      </c>
      <c r="E105" s="42"/>
      <c r="F105" s="222" t="s">
        <v>180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137</v>
      </c>
      <c r="AU105" s="19" t="s">
        <v>82</v>
      </c>
    </row>
    <row r="106" s="2" customFormat="1" ht="16.5" customHeight="1">
      <c r="A106" s="40"/>
      <c r="B106" s="41"/>
      <c r="C106" s="207" t="s">
        <v>181</v>
      </c>
      <c r="D106" s="207" t="s">
        <v>131</v>
      </c>
      <c r="E106" s="208" t="s">
        <v>182</v>
      </c>
      <c r="F106" s="209" t="s">
        <v>183</v>
      </c>
      <c r="G106" s="210" t="s">
        <v>163</v>
      </c>
      <c r="H106" s="211">
        <v>1</v>
      </c>
      <c r="I106" s="212"/>
      <c r="J106" s="213">
        <f>ROUND(I106*H106,2)</f>
        <v>0</v>
      </c>
      <c r="K106" s="214"/>
      <c r="L106" s="46"/>
      <c r="M106" s="215" t="s">
        <v>19</v>
      </c>
      <c r="N106" s="216" t="s">
        <v>43</v>
      </c>
      <c r="O106" s="86"/>
      <c r="P106" s="217">
        <f>O106*H106</f>
        <v>0</v>
      </c>
      <c r="Q106" s="217">
        <v>0.26072000000000001</v>
      </c>
      <c r="R106" s="217">
        <f>Q106*H106</f>
        <v>0.26072000000000001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135</v>
      </c>
      <c r="AT106" s="219" t="s">
        <v>131</v>
      </c>
      <c r="AU106" s="219" t="s">
        <v>82</v>
      </c>
      <c r="AY106" s="19" t="s">
        <v>128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80</v>
      </c>
      <c r="BK106" s="220">
        <f>ROUND(I106*H106,2)</f>
        <v>0</v>
      </c>
      <c r="BL106" s="19" t="s">
        <v>135</v>
      </c>
      <c r="BM106" s="219" t="s">
        <v>184</v>
      </c>
    </row>
    <row r="107" s="2" customFormat="1">
      <c r="A107" s="40"/>
      <c r="B107" s="41"/>
      <c r="C107" s="42"/>
      <c r="D107" s="221" t="s">
        <v>137</v>
      </c>
      <c r="E107" s="42"/>
      <c r="F107" s="222" t="s">
        <v>185</v>
      </c>
      <c r="G107" s="42"/>
      <c r="H107" s="42"/>
      <c r="I107" s="223"/>
      <c r="J107" s="42"/>
      <c r="K107" s="42"/>
      <c r="L107" s="46"/>
      <c r="M107" s="224"/>
      <c r="N107" s="22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137</v>
      </c>
      <c r="AU107" s="19" t="s">
        <v>82</v>
      </c>
    </row>
    <row r="108" s="2" customFormat="1" ht="21.75" customHeight="1">
      <c r="A108" s="40"/>
      <c r="B108" s="41"/>
      <c r="C108" s="207" t="s">
        <v>186</v>
      </c>
      <c r="D108" s="207" t="s">
        <v>131</v>
      </c>
      <c r="E108" s="208" t="s">
        <v>187</v>
      </c>
      <c r="F108" s="209" t="s">
        <v>188</v>
      </c>
      <c r="G108" s="210" t="s">
        <v>163</v>
      </c>
      <c r="H108" s="211">
        <v>1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43</v>
      </c>
      <c r="O108" s="86"/>
      <c r="P108" s="217">
        <f>O108*H108</f>
        <v>0</v>
      </c>
      <c r="Q108" s="217">
        <v>0.086129999999999998</v>
      </c>
      <c r="R108" s="217">
        <f>Q108*H108</f>
        <v>0.086129999999999998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135</v>
      </c>
      <c r="AT108" s="219" t="s">
        <v>131</v>
      </c>
      <c r="AU108" s="219" t="s">
        <v>82</v>
      </c>
      <c r="AY108" s="19" t="s">
        <v>128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80</v>
      </c>
      <c r="BK108" s="220">
        <f>ROUND(I108*H108,2)</f>
        <v>0</v>
      </c>
      <c r="BL108" s="19" t="s">
        <v>135</v>
      </c>
      <c r="BM108" s="219" t="s">
        <v>189</v>
      </c>
    </row>
    <row r="109" s="2" customFormat="1">
      <c r="A109" s="40"/>
      <c r="B109" s="41"/>
      <c r="C109" s="42"/>
      <c r="D109" s="221" t="s">
        <v>137</v>
      </c>
      <c r="E109" s="42"/>
      <c r="F109" s="222" t="s">
        <v>190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137</v>
      </c>
      <c r="AU109" s="19" t="s">
        <v>82</v>
      </c>
    </row>
    <row r="110" s="2" customFormat="1" ht="24.15" customHeight="1">
      <c r="A110" s="40"/>
      <c r="B110" s="41"/>
      <c r="C110" s="207" t="s">
        <v>191</v>
      </c>
      <c r="D110" s="207" t="s">
        <v>131</v>
      </c>
      <c r="E110" s="208" t="s">
        <v>192</v>
      </c>
      <c r="F110" s="209" t="s">
        <v>193</v>
      </c>
      <c r="G110" s="210" t="s">
        <v>155</v>
      </c>
      <c r="H110" s="237"/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43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135</v>
      </c>
      <c r="AT110" s="219" t="s">
        <v>131</v>
      </c>
      <c r="AU110" s="219" t="s">
        <v>82</v>
      </c>
      <c r="AY110" s="19" t="s">
        <v>128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80</v>
      </c>
      <c r="BK110" s="220">
        <f>ROUND(I110*H110,2)</f>
        <v>0</v>
      </c>
      <c r="BL110" s="19" t="s">
        <v>135</v>
      </c>
      <c r="BM110" s="219" t="s">
        <v>194</v>
      </c>
    </row>
    <row r="111" s="2" customFormat="1">
      <c r="A111" s="40"/>
      <c r="B111" s="41"/>
      <c r="C111" s="42"/>
      <c r="D111" s="221" t="s">
        <v>137</v>
      </c>
      <c r="E111" s="42"/>
      <c r="F111" s="222" t="s">
        <v>195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137</v>
      </c>
      <c r="AU111" s="19" t="s">
        <v>82</v>
      </c>
    </row>
    <row r="112" s="12" customFormat="1" ht="22.8" customHeight="1">
      <c r="A112" s="12"/>
      <c r="B112" s="191"/>
      <c r="C112" s="192"/>
      <c r="D112" s="193" t="s">
        <v>71</v>
      </c>
      <c r="E112" s="205" t="s">
        <v>196</v>
      </c>
      <c r="F112" s="205" t="s">
        <v>197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SUM(P113:P142)</f>
        <v>0</v>
      </c>
      <c r="Q112" s="199"/>
      <c r="R112" s="200">
        <f>SUM(R113:R142)</f>
        <v>0.62721000000000016</v>
      </c>
      <c r="S112" s="199"/>
      <c r="T112" s="201">
        <f>SUM(T113:T142)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82</v>
      </c>
      <c r="AT112" s="203" t="s">
        <v>71</v>
      </c>
      <c r="AU112" s="203" t="s">
        <v>80</v>
      </c>
      <c r="AY112" s="202" t="s">
        <v>128</v>
      </c>
      <c r="BK112" s="204">
        <f>SUM(BK113:BK142)</f>
        <v>0</v>
      </c>
    </row>
    <row r="113" s="2" customFormat="1" ht="16.5" customHeight="1">
      <c r="A113" s="40"/>
      <c r="B113" s="41"/>
      <c r="C113" s="207" t="s">
        <v>198</v>
      </c>
      <c r="D113" s="207" t="s">
        <v>131</v>
      </c>
      <c r="E113" s="208" t="s">
        <v>199</v>
      </c>
      <c r="F113" s="209" t="s">
        <v>200</v>
      </c>
      <c r="G113" s="210" t="s">
        <v>134</v>
      </c>
      <c r="H113" s="211">
        <v>91</v>
      </c>
      <c r="I113" s="212"/>
      <c r="J113" s="213">
        <f>ROUND(I113*H113,2)</f>
        <v>0</v>
      </c>
      <c r="K113" s="214"/>
      <c r="L113" s="46"/>
      <c r="M113" s="215" t="s">
        <v>19</v>
      </c>
      <c r="N113" s="216" t="s">
        <v>43</v>
      </c>
      <c r="O113" s="86"/>
      <c r="P113" s="217">
        <f>O113*H113</f>
        <v>0</v>
      </c>
      <c r="Q113" s="217">
        <v>0.00044999999999999999</v>
      </c>
      <c r="R113" s="217">
        <f>Q113*H113</f>
        <v>0.04095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135</v>
      </c>
      <c r="AT113" s="219" t="s">
        <v>131</v>
      </c>
      <c r="AU113" s="219" t="s">
        <v>82</v>
      </c>
      <c r="AY113" s="19" t="s">
        <v>128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80</v>
      </c>
      <c r="BK113" s="220">
        <f>ROUND(I113*H113,2)</f>
        <v>0</v>
      </c>
      <c r="BL113" s="19" t="s">
        <v>135</v>
      </c>
      <c r="BM113" s="219" t="s">
        <v>201</v>
      </c>
    </row>
    <row r="114" s="2" customFormat="1">
      <c r="A114" s="40"/>
      <c r="B114" s="41"/>
      <c r="C114" s="42"/>
      <c r="D114" s="221" t="s">
        <v>137</v>
      </c>
      <c r="E114" s="42"/>
      <c r="F114" s="222" t="s">
        <v>202</v>
      </c>
      <c r="G114" s="42"/>
      <c r="H114" s="42"/>
      <c r="I114" s="223"/>
      <c r="J114" s="42"/>
      <c r="K114" s="42"/>
      <c r="L114" s="46"/>
      <c r="M114" s="224"/>
      <c r="N114" s="22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137</v>
      </c>
      <c r="AU114" s="19" t="s">
        <v>82</v>
      </c>
    </row>
    <row r="115" s="2" customFormat="1" ht="16.5" customHeight="1">
      <c r="A115" s="40"/>
      <c r="B115" s="41"/>
      <c r="C115" s="207" t="s">
        <v>203</v>
      </c>
      <c r="D115" s="207" t="s">
        <v>131</v>
      </c>
      <c r="E115" s="208" t="s">
        <v>204</v>
      </c>
      <c r="F115" s="209" t="s">
        <v>205</v>
      </c>
      <c r="G115" s="210" t="s">
        <v>134</v>
      </c>
      <c r="H115" s="211">
        <v>30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43</v>
      </c>
      <c r="O115" s="86"/>
      <c r="P115" s="217">
        <f>O115*H115</f>
        <v>0</v>
      </c>
      <c r="Q115" s="217">
        <v>0.00058</v>
      </c>
      <c r="R115" s="217">
        <f>Q115*H115</f>
        <v>0.017399999999999999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135</v>
      </c>
      <c r="AT115" s="219" t="s">
        <v>131</v>
      </c>
      <c r="AU115" s="219" t="s">
        <v>82</v>
      </c>
      <c r="AY115" s="19" t="s">
        <v>128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80</v>
      </c>
      <c r="BK115" s="220">
        <f>ROUND(I115*H115,2)</f>
        <v>0</v>
      </c>
      <c r="BL115" s="19" t="s">
        <v>135</v>
      </c>
      <c r="BM115" s="219" t="s">
        <v>206</v>
      </c>
    </row>
    <row r="116" s="2" customFormat="1">
      <c r="A116" s="40"/>
      <c r="B116" s="41"/>
      <c r="C116" s="42"/>
      <c r="D116" s="221" t="s">
        <v>137</v>
      </c>
      <c r="E116" s="42"/>
      <c r="F116" s="222" t="s">
        <v>207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137</v>
      </c>
      <c r="AU116" s="19" t="s">
        <v>82</v>
      </c>
    </row>
    <row r="117" s="2" customFormat="1" ht="16.5" customHeight="1">
      <c r="A117" s="40"/>
      <c r="B117" s="41"/>
      <c r="C117" s="207" t="s">
        <v>208</v>
      </c>
      <c r="D117" s="207" t="s">
        <v>131</v>
      </c>
      <c r="E117" s="208" t="s">
        <v>209</v>
      </c>
      <c r="F117" s="209" t="s">
        <v>210</v>
      </c>
      <c r="G117" s="210" t="s">
        <v>134</v>
      </c>
      <c r="H117" s="211">
        <v>34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43</v>
      </c>
      <c r="O117" s="86"/>
      <c r="P117" s="217">
        <f>O117*H117</f>
        <v>0</v>
      </c>
      <c r="Q117" s="217">
        <v>0.00068999999999999997</v>
      </c>
      <c r="R117" s="217">
        <f>Q117*H117</f>
        <v>0.023459999999999998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135</v>
      </c>
      <c r="AT117" s="219" t="s">
        <v>131</v>
      </c>
      <c r="AU117" s="219" t="s">
        <v>82</v>
      </c>
      <c r="AY117" s="19" t="s">
        <v>128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80</v>
      </c>
      <c r="BK117" s="220">
        <f>ROUND(I117*H117,2)</f>
        <v>0</v>
      </c>
      <c r="BL117" s="19" t="s">
        <v>135</v>
      </c>
      <c r="BM117" s="219" t="s">
        <v>211</v>
      </c>
    </row>
    <row r="118" s="2" customFormat="1">
      <c r="A118" s="40"/>
      <c r="B118" s="41"/>
      <c r="C118" s="42"/>
      <c r="D118" s="221" t="s">
        <v>137</v>
      </c>
      <c r="E118" s="42"/>
      <c r="F118" s="222" t="s">
        <v>212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137</v>
      </c>
      <c r="AU118" s="19" t="s">
        <v>82</v>
      </c>
    </row>
    <row r="119" s="2" customFormat="1" ht="16.5" customHeight="1">
      <c r="A119" s="40"/>
      <c r="B119" s="41"/>
      <c r="C119" s="207" t="s">
        <v>213</v>
      </c>
      <c r="D119" s="207" t="s">
        <v>131</v>
      </c>
      <c r="E119" s="208" t="s">
        <v>214</v>
      </c>
      <c r="F119" s="209" t="s">
        <v>215</v>
      </c>
      <c r="G119" s="210" t="s">
        <v>134</v>
      </c>
      <c r="H119" s="211">
        <v>35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43</v>
      </c>
      <c r="O119" s="86"/>
      <c r="P119" s="217">
        <f>O119*H119</f>
        <v>0</v>
      </c>
      <c r="Q119" s="217">
        <v>0.0012700000000000001</v>
      </c>
      <c r="R119" s="217">
        <f>Q119*H119</f>
        <v>0.044450000000000003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135</v>
      </c>
      <c r="AT119" s="219" t="s">
        <v>131</v>
      </c>
      <c r="AU119" s="219" t="s">
        <v>82</v>
      </c>
      <c r="AY119" s="19" t="s">
        <v>128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80</v>
      </c>
      <c r="BK119" s="220">
        <f>ROUND(I119*H119,2)</f>
        <v>0</v>
      </c>
      <c r="BL119" s="19" t="s">
        <v>135</v>
      </c>
      <c r="BM119" s="219" t="s">
        <v>216</v>
      </c>
    </row>
    <row r="120" s="2" customFormat="1">
      <c r="A120" s="40"/>
      <c r="B120" s="41"/>
      <c r="C120" s="42"/>
      <c r="D120" s="221" t="s">
        <v>137</v>
      </c>
      <c r="E120" s="42"/>
      <c r="F120" s="222" t="s">
        <v>217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137</v>
      </c>
      <c r="AU120" s="19" t="s">
        <v>82</v>
      </c>
    </row>
    <row r="121" s="2" customFormat="1" ht="16.5" customHeight="1">
      <c r="A121" s="40"/>
      <c r="B121" s="41"/>
      <c r="C121" s="207" t="s">
        <v>218</v>
      </c>
      <c r="D121" s="207" t="s">
        <v>131</v>
      </c>
      <c r="E121" s="208" t="s">
        <v>219</v>
      </c>
      <c r="F121" s="209" t="s">
        <v>220</v>
      </c>
      <c r="G121" s="210" t="s">
        <v>134</v>
      </c>
      <c r="H121" s="211">
        <v>38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43</v>
      </c>
      <c r="O121" s="86"/>
      <c r="P121" s="217">
        <f>O121*H121</f>
        <v>0</v>
      </c>
      <c r="Q121" s="217">
        <v>0.0015900000000000001</v>
      </c>
      <c r="R121" s="217">
        <f>Q121*H121</f>
        <v>0.060420000000000001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135</v>
      </c>
      <c r="AT121" s="219" t="s">
        <v>131</v>
      </c>
      <c r="AU121" s="219" t="s">
        <v>82</v>
      </c>
      <c r="AY121" s="19" t="s">
        <v>128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80</v>
      </c>
      <c r="BK121" s="220">
        <f>ROUND(I121*H121,2)</f>
        <v>0</v>
      </c>
      <c r="BL121" s="19" t="s">
        <v>135</v>
      </c>
      <c r="BM121" s="219" t="s">
        <v>221</v>
      </c>
    </row>
    <row r="122" s="2" customFormat="1">
      <c r="A122" s="40"/>
      <c r="B122" s="41"/>
      <c r="C122" s="42"/>
      <c r="D122" s="221" t="s">
        <v>137</v>
      </c>
      <c r="E122" s="42"/>
      <c r="F122" s="222" t="s">
        <v>222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137</v>
      </c>
      <c r="AU122" s="19" t="s">
        <v>82</v>
      </c>
    </row>
    <row r="123" s="2" customFormat="1" ht="21.75" customHeight="1">
      <c r="A123" s="40"/>
      <c r="B123" s="41"/>
      <c r="C123" s="207" t="s">
        <v>223</v>
      </c>
      <c r="D123" s="207" t="s">
        <v>131</v>
      </c>
      <c r="E123" s="208" t="s">
        <v>224</v>
      </c>
      <c r="F123" s="209" t="s">
        <v>225</v>
      </c>
      <c r="G123" s="210" t="s">
        <v>134</v>
      </c>
      <c r="H123" s="211">
        <v>7</v>
      </c>
      <c r="I123" s="212"/>
      <c r="J123" s="213">
        <f>ROUND(I123*H123,2)</f>
        <v>0</v>
      </c>
      <c r="K123" s="214"/>
      <c r="L123" s="46"/>
      <c r="M123" s="215" t="s">
        <v>19</v>
      </c>
      <c r="N123" s="216" t="s">
        <v>43</v>
      </c>
      <c r="O123" s="86"/>
      <c r="P123" s="217">
        <f>O123*H123</f>
        <v>0</v>
      </c>
      <c r="Q123" s="217">
        <v>1.0000000000000001E-05</v>
      </c>
      <c r="R123" s="217">
        <f>Q123*H123</f>
        <v>7.0000000000000007E-05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135</v>
      </c>
      <c r="AT123" s="219" t="s">
        <v>131</v>
      </c>
      <c r="AU123" s="219" t="s">
        <v>82</v>
      </c>
      <c r="AY123" s="19" t="s">
        <v>128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80</v>
      </c>
      <c r="BK123" s="220">
        <f>ROUND(I123*H123,2)</f>
        <v>0</v>
      </c>
      <c r="BL123" s="19" t="s">
        <v>135</v>
      </c>
      <c r="BM123" s="219" t="s">
        <v>226</v>
      </c>
    </row>
    <row r="124" s="2" customFormat="1">
      <c r="A124" s="40"/>
      <c r="B124" s="41"/>
      <c r="C124" s="42"/>
      <c r="D124" s="221" t="s">
        <v>137</v>
      </c>
      <c r="E124" s="42"/>
      <c r="F124" s="222" t="s">
        <v>227</v>
      </c>
      <c r="G124" s="42"/>
      <c r="H124" s="42"/>
      <c r="I124" s="223"/>
      <c r="J124" s="42"/>
      <c r="K124" s="42"/>
      <c r="L124" s="46"/>
      <c r="M124" s="224"/>
      <c r="N124" s="22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137</v>
      </c>
      <c r="AU124" s="19" t="s">
        <v>82</v>
      </c>
    </row>
    <row r="125" s="2" customFormat="1" ht="21.75" customHeight="1">
      <c r="A125" s="40"/>
      <c r="B125" s="41"/>
      <c r="C125" s="207" t="s">
        <v>228</v>
      </c>
      <c r="D125" s="207" t="s">
        <v>131</v>
      </c>
      <c r="E125" s="208" t="s">
        <v>229</v>
      </c>
      <c r="F125" s="209" t="s">
        <v>230</v>
      </c>
      <c r="G125" s="210" t="s">
        <v>134</v>
      </c>
      <c r="H125" s="211">
        <v>3</v>
      </c>
      <c r="I125" s="212"/>
      <c r="J125" s="213">
        <f>ROUND(I125*H125,2)</f>
        <v>0</v>
      </c>
      <c r="K125" s="214"/>
      <c r="L125" s="46"/>
      <c r="M125" s="215" t="s">
        <v>19</v>
      </c>
      <c r="N125" s="216" t="s">
        <v>43</v>
      </c>
      <c r="O125" s="86"/>
      <c r="P125" s="217">
        <f>O125*H125</f>
        <v>0</v>
      </c>
      <c r="Q125" s="217">
        <v>3.0000000000000001E-05</v>
      </c>
      <c r="R125" s="217">
        <f>Q125*H125</f>
        <v>9.0000000000000006E-05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135</v>
      </c>
      <c r="AT125" s="219" t="s">
        <v>131</v>
      </c>
      <c r="AU125" s="219" t="s">
        <v>82</v>
      </c>
      <c r="AY125" s="19" t="s">
        <v>128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80</v>
      </c>
      <c r="BK125" s="220">
        <f>ROUND(I125*H125,2)</f>
        <v>0</v>
      </c>
      <c r="BL125" s="19" t="s">
        <v>135</v>
      </c>
      <c r="BM125" s="219" t="s">
        <v>231</v>
      </c>
    </row>
    <row r="126" s="2" customFormat="1">
      <c r="A126" s="40"/>
      <c r="B126" s="41"/>
      <c r="C126" s="42"/>
      <c r="D126" s="221" t="s">
        <v>137</v>
      </c>
      <c r="E126" s="42"/>
      <c r="F126" s="222" t="s">
        <v>232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137</v>
      </c>
      <c r="AU126" s="19" t="s">
        <v>82</v>
      </c>
    </row>
    <row r="127" s="2" customFormat="1" ht="21.75" customHeight="1">
      <c r="A127" s="40"/>
      <c r="B127" s="41"/>
      <c r="C127" s="207" t="s">
        <v>7</v>
      </c>
      <c r="D127" s="207" t="s">
        <v>131</v>
      </c>
      <c r="E127" s="208" t="s">
        <v>233</v>
      </c>
      <c r="F127" s="209" t="s">
        <v>234</v>
      </c>
      <c r="G127" s="210" t="s">
        <v>134</v>
      </c>
      <c r="H127" s="211">
        <v>22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43</v>
      </c>
      <c r="O127" s="86"/>
      <c r="P127" s="217">
        <f>O127*H127</f>
        <v>0</v>
      </c>
      <c r="Q127" s="217">
        <v>6.0000000000000002E-05</v>
      </c>
      <c r="R127" s="217">
        <f>Q127*H127</f>
        <v>0.00132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135</v>
      </c>
      <c r="AT127" s="219" t="s">
        <v>131</v>
      </c>
      <c r="AU127" s="219" t="s">
        <v>82</v>
      </c>
      <c r="AY127" s="19" t="s">
        <v>128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80</v>
      </c>
      <c r="BK127" s="220">
        <f>ROUND(I127*H127,2)</f>
        <v>0</v>
      </c>
      <c r="BL127" s="19" t="s">
        <v>135</v>
      </c>
      <c r="BM127" s="219" t="s">
        <v>235</v>
      </c>
    </row>
    <row r="128" s="2" customFormat="1">
      <c r="A128" s="40"/>
      <c r="B128" s="41"/>
      <c r="C128" s="42"/>
      <c r="D128" s="221" t="s">
        <v>137</v>
      </c>
      <c r="E128" s="42"/>
      <c r="F128" s="222" t="s">
        <v>236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137</v>
      </c>
      <c r="AU128" s="19" t="s">
        <v>82</v>
      </c>
    </row>
    <row r="129" s="2" customFormat="1" ht="16.5" customHeight="1">
      <c r="A129" s="40"/>
      <c r="B129" s="41"/>
      <c r="C129" s="207" t="s">
        <v>237</v>
      </c>
      <c r="D129" s="207" t="s">
        <v>131</v>
      </c>
      <c r="E129" s="208" t="s">
        <v>238</v>
      </c>
      <c r="F129" s="209" t="s">
        <v>239</v>
      </c>
      <c r="G129" s="210" t="s">
        <v>240</v>
      </c>
      <c r="H129" s="211">
        <v>38</v>
      </c>
      <c r="I129" s="212"/>
      <c r="J129" s="213">
        <f>ROUND(I129*H129,2)</f>
        <v>0</v>
      </c>
      <c r="K129" s="214"/>
      <c r="L129" s="46"/>
      <c r="M129" s="215" t="s">
        <v>19</v>
      </c>
      <c r="N129" s="216" t="s">
        <v>43</v>
      </c>
      <c r="O129" s="86"/>
      <c r="P129" s="217">
        <f>O129*H129</f>
        <v>0</v>
      </c>
      <c r="Q129" s="217">
        <v>1.0000000000000001E-05</v>
      </c>
      <c r="R129" s="217">
        <f>Q129*H129</f>
        <v>0.00038000000000000002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135</v>
      </c>
      <c r="AT129" s="219" t="s">
        <v>131</v>
      </c>
      <c r="AU129" s="219" t="s">
        <v>82</v>
      </c>
      <c r="AY129" s="19" t="s">
        <v>128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80</v>
      </c>
      <c r="BK129" s="220">
        <f>ROUND(I129*H129,2)</f>
        <v>0</v>
      </c>
      <c r="BL129" s="19" t="s">
        <v>135</v>
      </c>
      <c r="BM129" s="219" t="s">
        <v>241</v>
      </c>
    </row>
    <row r="130" s="2" customFormat="1">
      <c r="A130" s="40"/>
      <c r="B130" s="41"/>
      <c r="C130" s="42"/>
      <c r="D130" s="221" t="s">
        <v>137</v>
      </c>
      <c r="E130" s="42"/>
      <c r="F130" s="222" t="s">
        <v>242</v>
      </c>
      <c r="G130" s="42"/>
      <c r="H130" s="42"/>
      <c r="I130" s="223"/>
      <c r="J130" s="42"/>
      <c r="K130" s="42"/>
      <c r="L130" s="46"/>
      <c r="M130" s="224"/>
      <c r="N130" s="22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137</v>
      </c>
      <c r="AU130" s="19" t="s">
        <v>82</v>
      </c>
    </row>
    <row r="131" s="2" customFormat="1" ht="16.5" customHeight="1">
      <c r="A131" s="40"/>
      <c r="B131" s="41"/>
      <c r="C131" s="207" t="s">
        <v>243</v>
      </c>
      <c r="D131" s="207" t="s">
        <v>131</v>
      </c>
      <c r="E131" s="208" t="s">
        <v>244</v>
      </c>
      <c r="F131" s="209" t="s">
        <v>245</v>
      </c>
      <c r="G131" s="210" t="s">
        <v>240</v>
      </c>
      <c r="H131" s="211">
        <v>1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43</v>
      </c>
      <c r="O131" s="86"/>
      <c r="P131" s="217">
        <f>O131*H131</f>
        <v>0</v>
      </c>
      <c r="Q131" s="217">
        <v>3.0000000000000001E-05</v>
      </c>
      <c r="R131" s="217">
        <f>Q131*H131</f>
        <v>3.0000000000000001E-05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135</v>
      </c>
      <c r="AT131" s="219" t="s">
        <v>131</v>
      </c>
      <c r="AU131" s="219" t="s">
        <v>82</v>
      </c>
      <c r="AY131" s="19" t="s">
        <v>128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80</v>
      </c>
      <c r="BK131" s="220">
        <f>ROUND(I131*H131,2)</f>
        <v>0</v>
      </c>
      <c r="BL131" s="19" t="s">
        <v>135</v>
      </c>
      <c r="BM131" s="219" t="s">
        <v>246</v>
      </c>
    </row>
    <row r="132" s="2" customFormat="1">
      <c r="A132" s="40"/>
      <c r="B132" s="41"/>
      <c r="C132" s="42"/>
      <c r="D132" s="221" t="s">
        <v>137</v>
      </c>
      <c r="E132" s="42"/>
      <c r="F132" s="222" t="s">
        <v>247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137</v>
      </c>
      <c r="AU132" s="19" t="s">
        <v>82</v>
      </c>
    </row>
    <row r="133" s="2" customFormat="1" ht="16.5" customHeight="1">
      <c r="A133" s="40"/>
      <c r="B133" s="41"/>
      <c r="C133" s="207" t="s">
        <v>248</v>
      </c>
      <c r="D133" s="207" t="s">
        <v>131</v>
      </c>
      <c r="E133" s="208" t="s">
        <v>249</v>
      </c>
      <c r="F133" s="209" t="s">
        <v>250</v>
      </c>
      <c r="G133" s="210" t="s">
        <v>240</v>
      </c>
      <c r="H133" s="211">
        <v>8</v>
      </c>
      <c r="I133" s="212"/>
      <c r="J133" s="213">
        <f>ROUND(I133*H133,2)</f>
        <v>0</v>
      </c>
      <c r="K133" s="214"/>
      <c r="L133" s="46"/>
      <c r="M133" s="215" t="s">
        <v>19</v>
      </c>
      <c r="N133" s="216" t="s">
        <v>43</v>
      </c>
      <c r="O133" s="86"/>
      <c r="P133" s="217">
        <f>O133*H133</f>
        <v>0</v>
      </c>
      <c r="Q133" s="217">
        <v>6.0000000000000002E-05</v>
      </c>
      <c r="R133" s="217">
        <f>Q133*H133</f>
        <v>0.00048000000000000001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135</v>
      </c>
      <c r="AT133" s="219" t="s">
        <v>131</v>
      </c>
      <c r="AU133" s="219" t="s">
        <v>82</v>
      </c>
      <c r="AY133" s="19" t="s">
        <v>128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80</v>
      </c>
      <c r="BK133" s="220">
        <f>ROUND(I133*H133,2)</f>
        <v>0</v>
      </c>
      <c r="BL133" s="19" t="s">
        <v>135</v>
      </c>
      <c r="BM133" s="219" t="s">
        <v>251</v>
      </c>
    </row>
    <row r="134" s="2" customFormat="1">
      <c r="A134" s="40"/>
      <c r="B134" s="41"/>
      <c r="C134" s="42"/>
      <c r="D134" s="221" t="s">
        <v>137</v>
      </c>
      <c r="E134" s="42"/>
      <c r="F134" s="222" t="s">
        <v>252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137</v>
      </c>
      <c r="AU134" s="19" t="s">
        <v>82</v>
      </c>
    </row>
    <row r="135" s="2" customFormat="1" ht="16.5" customHeight="1">
      <c r="A135" s="40"/>
      <c r="B135" s="41"/>
      <c r="C135" s="207" t="s">
        <v>253</v>
      </c>
      <c r="D135" s="207" t="s">
        <v>131</v>
      </c>
      <c r="E135" s="208" t="s">
        <v>254</v>
      </c>
      <c r="F135" s="209" t="s">
        <v>255</v>
      </c>
      <c r="G135" s="210" t="s">
        <v>134</v>
      </c>
      <c r="H135" s="211">
        <v>228</v>
      </c>
      <c r="I135" s="212"/>
      <c r="J135" s="213">
        <f>ROUND(I135*H135,2)</f>
        <v>0</v>
      </c>
      <c r="K135" s="214"/>
      <c r="L135" s="46"/>
      <c r="M135" s="215" t="s">
        <v>19</v>
      </c>
      <c r="N135" s="216" t="s">
        <v>43</v>
      </c>
      <c r="O135" s="86"/>
      <c r="P135" s="217">
        <f>O135*H135</f>
        <v>0</v>
      </c>
      <c r="Q135" s="217">
        <v>0.0019200000000000001</v>
      </c>
      <c r="R135" s="217">
        <f>Q135*H135</f>
        <v>0.43776000000000004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135</v>
      </c>
      <c r="AT135" s="219" t="s">
        <v>131</v>
      </c>
      <c r="AU135" s="219" t="s">
        <v>82</v>
      </c>
      <c r="AY135" s="19" t="s">
        <v>128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80</v>
      </c>
      <c r="BK135" s="220">
        <f>ROUND(I135*H135,2)</f>
        <v>0</v>
      </c>
      <c r="BL135" s="19" t="s">
        <v>135</v>
      </c>
      <c r="BM135" s="219" t="s">
        <v>256</v>
      </c>
    </row>
    <row r="136" s="2" customFormat="1">
      <c r="A136" s="40"/>
      <c r="B136" s="41"/>
      <c r="C136" s="42"/>
      <c r="D136" s="221" t="s">
        <v>137</v>
      </c>
      <c r="E136" s="42"/>
      <c r="F136" s="222" t="s">
        <v>257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137</v>
      </c>
      <c r="AU136" s="19" t="s">
        <v>82</v>
      </c>
    </row>
    <row r="137" s="2" customFormat="1" ht="24.15" customHeight="1">
      <c r="A137" s="40"/>
      <c r="B137" s="41"/>
      <c r="C137" s="207" t="s">
        <v>258</v>
      </c>
      <c r="D137" s="207" t="s">
        <v>131</v>
      </c>
      <c r="E137" s="208" t="s">
        <v>259</v>
      </c>
      <c r="F137" s="209" t="s">
        <v>260</v>
      </c>
      <c r="G137" s="210" t="s">
        <v>134</v>
      </c>
      <c r="H137" s="211">
        <v>2.5</v>
      </c>
      <c r="I137" s="212"/>
      <c r="J137" s="213">
        <f>ROUND(I137*H137,2)</f>
        <v>0</v>
      </c>
      <c r="K137" s="214"/>
      <c r="L137" s="46"/>
      <c r="M137" s="215" t="s">
        <v>19</v>
      </c>
      <c r="N137" s="216" t="s">
        <v>43</v>
      </c>
      <c r="O137" s="86"/>
      <c r="P137" s="217">
        <f>O137*H137</f>
        <v>0</v>
      </c>
      <c r="Q137" s="217">
        <v>6.9999999999999994E-05</v>
      </c>
      <c r="R137" s="217">
        <f>Q137*H137</f>
        <v>0.00017499999999999997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135</v>
      </c>
      <c r="AT137" s="219" t="s">
        <v>131</v>
      </c>
      <c r="AU137" s="219" t="s">
        <v>82</v>
      </c>
      <c r="AY137" s="19" t="s">
        <v>128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80</v>
      </c>
      <c r="BK137" s="220">
        <f>ROUND(I137*H137,2)</f>
        <v>0</v>
      </c>
      <c r="BL137" s="19" t="s">
        <v>135</v>
      </c>
      <c r="BM137" s="219" t="s">
        <v>261</v>
      </c>
    </row>
    <row r="138" s="2" customFormat="1">
      <c r="A138" s="40"/>
      <c r="B138" s="41"/>
      <c r="C138" s="42"/>
      <c r="D138" s="221" t="s">
        <v>137</v>
      </c>
      <c r="E138" s="42"/>
      <c r="F138" s="222" t="s">
        <v>262</v>
      </c>
      <c r="G138" s="42"/>
      <c r="H138" s="42"/>
      <c r="I138" s="223"/>
      <c r="J138" s="42"/>
      <c r="K138" s="42"/>
      <c r="L138" s="46"/>
      <c r="M138" s="224"/>
      <c r="N138" s="22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137</v>
      </c>
      <c r="AU138" s="19" t="s">
        <v>82</v>
      </c>
    </row>
    <row r="139" s="2" customFormat="1" ht="33" customHeight="1">
      <c r="A139" s="40"/>
      <c r="B139" s="41"/>
      <c r="C139" s="207" t="s">
        <v>263</v>
      </c>
      <c r="D139" s="207" t="s">
        <v>131</v>
      </c>
      <c r="E139" s="208" t="s">
        <v>264</v>
      </c>
      <c r="F139" s="209" t="s">
        <v>265</v>
      </c>
      <c r="G139" s="210" t="s">
        <v>134</v>
      </c>
      <c r="H139" s="211">
        <v>2.5</v>
      </c>
      <c r="I139" s="212"/>
      <c r="J139" s="213">
        <f>ROUND(I139*H139,2)</f>
        <v>0</v>
      </c>
      <c r="K139" s="214"/>
      <c r="L139" s="46"/>
      <c r="M139" s="215" t="s">
        <v>19</v>
      </c>
      <c r="N139" s="216" t="s">
        <v>43</v>
      </c>
      <c r="O139" s="86"/>
      <c r="P139" s="217">
        <f>O139*H139</f>
        <v>0</v>
      </c>
      <c r="Q139" s="217">
        <v>9.0000000000000006E-05</v>
      </c>
      <c r="R139" s="217">
        <f>Q139*H139</f>
        <v>0.00022500000000000002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135</v>
      </c>
      <c r="AT139" s="219" t="s">
        <v>131</v>
      </c>
      <c r="AU139" s="219" t="s">
        <v>82</v>
      </c>
      <c r="AY139" s="19" t="s">
        <v>128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80</v>
      </c>
      <c r="BK139" s="220">
        <f>ROUND(I139*H139,2)</f>
        <v>0</v>
      </c>
      <c r="BL139" s="19" t="s">
        <v>135</v>
      </c>
      <c r="BM139" s="219" t="s">
        <v>266</v>
      </c>
    </row>
    <row r="140" s="2" customFormat="1">
      <c r="A140" s="40"/>
      <c r="B140" s="41"/>
      <c r="C140" s="42"/>
      <c r="D140" s="221" t="s">
        <v>137</v>
      </c>
      <c r="E140" s="42"/>
      <c r="F140" s="222" t="s">
        <v>267</v>
      </c>
      <c r="G140" s="42"/>
      <c r="H140" s="42"/>
      <c r="I140" s="223"/>
      <c r="J140" s="42"/>
      <c r="K140" s="42"/>
      <c r="L140" s="46"/>
      <c r="M140" s="224"/>
      <c r="N140" s="22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137</v>
      </c>
      <c r="AU140" s="19" t="s">
        <v>82</v>
      </c>
    </row>
    <row r="141" s="2" customFormat="1" ht="16.5" customHeight="1">
      <c r="A141" s="40"/>
      <c r="B141" s="41"/>
      <c r="C141" s="207" t="s">
        <v>268</v>
      </c>
      <c r="D141" s="207" t="s">
        <v>131</v>
      </c>
      <c r="E141" s="208" t="s">
        <v>269</v>
      </c>
      <c r="F141" s="209" t="s">
        <v>270</v>
      </c>
      <c r="G141" s="210" t="s">
        <v>155</v>
      </c>
      <c r="H141" s="237"/>
      <c r="I141" s="212"/>
      <c r="J141" s="213">
        <f>ROUND(I141*H141,2)</f>
        <v>0</v>
      </c>
      <c r="K141" s="214"/>
      <c r="L141" s="46"/>
      <c r="M141" s="215" t="s">
        <v>19</v>
      </c>
      <c r="N141" s="216" t="s">
        <v>43</v>
      </c>
      <c r="O141" s="86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135</v>
      </c>
      <c r="AT141" s="219" t="s">
        <v>131</v>
      </c>
      <c r="AU141" s="219" t="s">
        <v>82</v>
      </c>
      <c r="AY141" s="19" t="s">
        <v>128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80</v>
      </c>
      <c r="BK141" s="220">
        <f>ROUND(I141*H141,2)</f>
        <v>0</v>
      </c>
      <c r="BL141" s="19" t="s">
        <v>135</v>
      </c>
      <c r="BM141" s="219" t="s">
        <v>271</v>
      </c>
    </row>
    <row r="142" s="2" customFormat="1">
      <c r="A142" s="40"/>
      <c r="B142" s="41"/>
      <c r="C142" s="42"/>
      <c r="D142" s="221" t="s">
        <v>137</v>
      </c>
      <c r="E142" s="42"/>
      <c r="F142" s="222" t="s">
        <v>272</v>
      </c>
      <c r="G142" s="42"/>
      <c r="H142" s="42"/>
      <c r="I142" s="223"/>
      <c r="J142" s="42"/>
      <c r="K142" s="42"/>
      <c r="L142" s="46"/>
      <c r="M142" s="224"/>
      <c r="N142" s="22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137</v>
      </c>
      <c r="AU142" s="19" t="s">
        <v>82</v>
      </c>
    </row>
    <row r="143" s="12" customFormat="1" ht="22.8" customHeight="1">
      <c r="A143" s="12"/>
      <c r="B143" s="191"/>
      <c r="C143" s="192"/>
      <c r="D143" s="193" t="s">
        <v>71</v>
      </c>
      <c r="E143" s="205" t="s">
        <v>273</v>
      </c>
      <c r="F143" s="205" t="s">
        <v>274</v>
      </c>
      <c r="G143" s="192"/>
      <c r="H143" s="192"/>
      <c r="I143" s="195"/>
      <c r="J143" s="206">
        <f>BK143</f>
        <v>0</v>
      </c>
      <c r="K143" s="192"/>
      <c r="L143" s="197"/>
      <c r="M143" s="198"/>
      <c r="N143" s="199"/>
      <c r="O143" s="199"/>
      <c r="P143" s="200">
        <f>SUM(P144:P174)</f>
        <v>0</v>
      </c>
      <c r="Q143" s="199"/>
      <c r="R143" s="200">
        <f>SUM(R144:R174)</f>
        <v>0.043270000000000003</v>
      </c>
      <c r="S143" s="199"/>
      <c r="T143" s="201">
        <f>SUM(T144:T174)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2" t="s">
        <v>82</v>
      </c>
      <c r="AT143" s="203" t="s">
        <v>71</v>
      </c>
      <c r="AU143" s="203" t="s">
        <v>80</v>
      </c>
      <c r="AY143" s="202" t="s">
        <v>128</v>
      </c>
      <c r="BK143" s="204">
        <f>SUM(BK144:BK174)</f>
        <v>0</v>
      </c>
    </row>
    <row r="144" s="2" customFormat="1" ht="16.5" customHeight="1">
      <c r="A144" s="40"/>
      <c r="B144" s="41"/>
      <c r="C144" s="207" t="s">
        <v>275</v>
      </c>
      <c r="D144" s="207" t="s">
        <v>131</v>
      </c>
      <c r="E144" s="208" t="s">
        <v>276</v>
      </c>
      <c r="F144" s="209" t="s">
        <v>277</v>
      </c>
      <c r="G144" s="210" t="s">
        <v>240</v>
      </c>
      <c r="H144" s="211">
        <v>19</v>
      </c>
      <c r="I144" s="212"/>
      <c r="J144" s="213">
        <f>ROUND(I144*H144,2)</f>
        <v>0</v>
      </c>
      <c r="K144" s="214"/>
      <c r="L144" s="46"/>
      <c r="M144" s="215" t="s">
        <v>19</v>
      </c>
      <c r="N144" s="216" t="s">
        <v>43</v>
      </c>
      <c r="O144" s="86"/>
      <c r="P144" s="217">
        <f>O144*H144</f>
        <v>0</v>
      </c>
      <c r="Q144" s="217">
        <v>3.0000000000000001E-05</v>
      </c>
      <c r="R144" s="217">
        <f>Q144*H144</f>
        <v>0.00056999999999999998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135</v>
      </c>
      <c r="AT144" s="219" t="s">
        <v>131</v>
      </c>
      <c r="AU144" s="219" t="s">
        <v>82</v>
      </c>
      <c r="AY144" s="19" t="s">
        <v>128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80</v>
      </c>
      <c r="BK144" s="220">
        <f>ROUND(I144*H144,2)</f>
        <v>0</v>
      </c>
      <c r="BL144" s="19" t="s">
        <v>135</v>
      </c>
      <c r="BM144" s="219" t="s">
        <v>278</v>
      </c>
    </row>
    <row r="145" s="2" customFormat="1">
      <c r="A145" s="40"/>
      <c r="B145" s="41"/>
      <c r="C145" s="42"/>
      <c r="D145" s="221" t="s">
        <v>137</v>
      </c>
      <c r="E145" s="42"/>
      <c r="F145" s="222" t="s">
        <v>279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137</v>
      </c>
      <c r="AU145" s="19" t="s">
        <v>82</v>
      </c>
    </row>
    <row r="146" s="2" customFormat="1" ht="16.5" customHeight="1">
      <c r="A146" s="40"/>
      <c r="B146" s="41"/>
      <c r="C146" s="207" t="s">
        <v>280</v>
      </c>
      <c r="D146" s="207" t="s">
        <v>131</v>
      </c>
      <c r="E146" s="208" t="s">
        <v>281</v>
      </c>
      <c r="F146" s="209" t="s">
        <v>282</v>
      </c>
      <c r="G146" s="210" t="s">
        <v>240</v>
      </c>
      <c r="H146" s="211">
        <v>5</v>
      </c>
      <c r="I146" s="212"/>
      <c r="J146" s="213">
        <f>ROUND(I146*H146,2)</f>
        <v>0</v>
      </c>
      <c r="K146" s="214"/>
      <c r="L146" s="46"/>
      <c r="M146" s="215" t="s">
        <v>19</v>
      </c>
      <c r="N146" s="216" t="s">
        <v>43</v>
      </c>
      <c r="O146" s="86"/>
      <c r="P146" s="217">
        <f>O146*H146</f>
        <v>0</v>
      </c>
      <c r="Q146" s="217">
        <v>0.00027</v>
      </c>
      <c r="R146" s="217">
        <f>Q146*H146</f>
        <v>0.0013500000000000001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135</v>
      </c>
      <c r="AT146" s="219" t="s">
        <v>131</v>
      </c>
      <c r="AU146" s="219" t="s">
        <v>82</v>
      </c>
      <c r="AY146" s="19" t="s">
        <v>128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9" t="s">
        <v>80</v>
      </c>
      <c r="BK146" s="220">
        <f>ROUND(I146*H146,2)</f>
        <v>0</v>
      </c>
      <c r="BL146" s="19" t="s">
        <v>135</v>
      </c>
      <c r="BM146" s="219" t="s">
        <v>283</v>
      </c>
    </row>
    <row r="147" s="2" customFormat="1">
      <c r="A147" s="40"/>
      <c r="B147" s="41"/>
      <c r="C147" s="42"/>
      <c r="D147" s="221" t="s">
        <v>137</v>
      </c>
      <c r="E147" s="42"/>
      <c r="F147" s="222" t="s">
        <v>284</v>
      </c>
      <c r="G147" s="42"/>
      <c r="H147" s="42"/>
      <c r="I147" s="223"/>
      <c r="J147" s="42"/>
      <c r="K147" s="42"/>
      <c r="L147" s="46"/>
      <c r="M147" s="224"/>
      <c r="N147" s="22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137</v>
      </c>
      <c r="AU147" s="19" t="s">
        <v>82</v>
      </c>
    </row>
    <row r="148" s="2" customFormat="1" ht="24.15" customHeight="1">
      <c r="A148" s="40"/>
      <c r="B148" s="41"/>
      <c r="C148" s="207" t="s">
        <v>285</v>
      </c>
      <c r="D148" s="207" t="s">
        <v>131</v>
      </c>
      <c r="E148" s="208" t="s">
        <v>286</v>
      </c>
      <c r="F148" s="209" t="s">
        <v>287</v>
      </c>
      <c r="G148" s="210" t="s">
        <v>240</v>
      </c>
      <c r="H148" s="211">
        <v>18</v>
      </c>
      <c r="I148" s="212"/>
      <c r="J148" s="213">
        <f>ROUND(I148*H148,2)</f>
        <v>0</v>
      </c>
      <c r="K148" s="214"/>
      <c r="L148" s="46"/>
      <c r="M148" s="215" t="s">
        <v>19</v>
      </c>
      <c r="N148" s="216" t="s">
        <v>43</v>
      </c>
      <c r="O148" s="86"/>
      <c r="P148" s="217">
        <f>O148*H148</f>
        <v>0</v>
      </c>
      <c r="Q148" s="217">
        <v>0.00013999999999999999</v>
      </c>
      <c r="R148" s="217">
        <f>Q148*H148</f>
        <v>0.0025199999999999997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135</v>
      </c>
      <c r="AT148" s="219" t="s">
        <v>131</v>
      </c>
      <c r="AU148" s="219" t="s">
        <v>82</v>
      </c>
      <c r="AY148" s="19" t="s">
        <v>128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80</v>
      </c>
      <c r="BK148" s="220">
        <f>ROUND(I148*H148,2)</f>
        <v>0</v>
      </c>
      <c r="BL148" s="19" t="s">
        <v>135</v>
      </c>
      <c r="BM148" s="219" t="s">
        <v>288</v>
      </c>
    </row>
    <row r="149" s="2" customFormat="1">
      <c r="A149" s="40"/>
      <c r="B149" s="41"/>
      <c r="C149" s="42"/>
      <c r="D149" s="221" t="s">
        <v>137</v>
      </c>
      <c r="E149" s="42"/>
      <c r="F149" s="222" t="s">
        <v>289</v>
      </c>
      <c r="G149" s="42"/>
      <c r="H149" s="42"/>
      <c r="I149" s="223"/>
      <c r="J149" s="42"/>
      <c r="K149" s="42"/>
      <c r="L149" s="46"/>
      <c r="M149" s="224"/>
      <c r="N149" s="22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137</v>
      </c>
      <c r="AU149" s="19" t="s">
        <v>82</v>
      </c>
    </row>
    <row r="150" s="2" customFormat="1" ht="16.5" customHeight="1">
      <c r="A150" s="40"/>
      <c r="B150" s="41"/>
      <c r="C150" s="207" t="s">
        <v>290</v>
      </c>
      <c r="D150" s="207" t="s">
        <v>131</v>
      </c>
      <c r="E150" s="208" t="s">
        <v>291</v>
      </c>
      <c r="F150" s="209" t="s">
        <v>292</v>
      </c>
      <c r="G150" s="210" t="s">
        <v>240</v>
      </c>
      <c r="H150" s="211">
        <v>1</v>
      </c>
      <c r="I150" s="212"/>
      <c r="J150" s="213">
        <f>ROUND(I150*H150,2)</f>
        <v>0</v>
      </c>
      <c r="K150" s="214"/>
      <c r="L150" s="46"/>
      <c r="M150" s="215" t="s">
        <v>19</v>
      </c>
      <c r="N150" s="216" t="s">
        <v>43</v>
      </c>
      <c r="O150" s="86"/>
      <c r="P150" s="217">
        <f>O150*H150</f>
        <v>0</v>
      </c>
      <c r="Q150" s="217">
        <v>0.00012</v>
      </c>
      <c r="R150" s="217">
        <f>Q150*H150</f>
        <v>0.00012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135</v>
      </c>
      <c r="AT150" s="219" t="s">
        <v>131</v>
      </c>
      <c r="AU150" s="219" t="s">
        <v>82</v>
      </c>
      <c r="AY150" s="19" t="s">
        <v>128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9" t="s">
        <v>80</v>
      </c>
      <c r="BK150" s="220">
        <f>ROUND(I150*H150,2)</f>
        <v>0</v>
      </c>
      <c r="BL150" s="19" t="s">
        <v>135</v>
      </c>
      <c r="BM150" s="219" t="s">
        <v>293</v>
      </c>
    </row>
    <row r="151" s="2" customFormat="1">
      <c r="A151" s="40"/>
      <c r="B151" s="41"/>
      <c r="C151" s="42"/>
      <c r="D151" s="221" t="s">
        <v>137</v>
      </c>
      <c r="E151" s="42"/>
      <c r="F151" s="222" t="s">
        <v>294</v>
      </c>
      <c r="G151" s="42"/>
      <c r="H151" s="42"/>
      <c r="I151" s="223"/>
      <c r="J151" s="42"/>
      <c r="K151" s="42"/>
      <c r="L151" s="46"/>
      <c r="M151" s="224"/>
      <c r="N151" s="22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137</v>
      </c>
      <c r="AU151" s="19" t="s">
        <v>82</v>
      </c>
    </row>
    <row r="152" s="2" customFormat="1" ht="16.5" customHeight="1">
      <c r="A152" s="40"/>
      <c r="B152" s="41"/>
      <c r="C152" s="207" t="s">
        <v>295</v>
      </c>
      <c r="D152" s="207" t="s">
        <v>131</v>
      </c>
      <c r="E152" s="208" t="s">
        <v>296</v>
      </c>
      <c r="F152" s="209" t="s">
        <v>297</v>
      </c>
      <c r="G152" s="210" t="s">
        <v>240</v>
      </c>
      <c r="H152" s="211">
        <v>2</v>
      </c>
      <c r="I152" s="212"/>
      <c r="J152" s="213">
        <f>ROUND(I152*H152,2)</f>
        <v>0</v>
      </c>
      <c r="K152" s="214"/>
      <c r="L152" s="46"/>
      <c r="M152" s="215" t="s">
        <v>19</v>
      </c>
      <c r="N152" s="216" t="s">
        <v>43</v>
      </c>
      <c r="O152" s="86"/>
      <c r="P152" s="217">
        <f>O152*H152</f>
        <v>0</v>
      </c>
      <c r="Q152" s="217">
        <v>0.00084000000000000003</v>
      </c>
      <c r="R152" s="217">
        <f>Q152*H152</f>
        <v>0.0016800000000000001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135</v>
      </c>
      <c r="AT152" s="219" t="s">
        <v>131</v>
      </c>
      <c r="AU152" s="219" t="s">
        <v>82</v>
      </c>
      <c r="AY152" s="19" t="s">
        <v>128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80</v>
      </c>
      <c r="BK152" s="220">
        <f>ROUND(I152*H152,2)</f>
        <v>0</v>
      </c>
      <c r="BL152" s="19" t="s">
        <v>135</v>
      </c>
      <c r="BM152" s="219" t="s">
        <v>298</v>
      </c>
    </row>
    <row r="153" s="2" customFormat="1">
      <c r="A153" s="40"/>
      <c r="B153" s="41"/>
      <c r="C153" s="42"/>
      <c r="D153" s="221" t="s">
        <v>137</v>
      </c>
      <c r="E153" s="42"/>
      <c r="F153" s="222" t="s">
        <v>299</v>
      </c>
      <c r="G153" s="42"/>
      <c r="H153" s="42"/>
      <c r="I153" s="223"/>
      <c r="J153" s="42"/>
      <c r="K153" s="42"/>
      <c r="L153" s="46"/>
      <c r="M153" s="224"/>
      <c r="N153" s="22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137</v>
      </c>
      <c r="AU153" s="19" t="s">
        <v>82</v>
      </c>
    </row>
    <row r="154" s="2" customFormat="1" ht="21.75" customHeight="1">
      <c r="A154" s="40"/>
      <c r="B154" s="41"/>
      <c r="C154" s="207" t="s">
        <v>300</v>
      </c>
      <c r="D154" s="207" t="s">
        <v>131</v>
      </c>
      <c r="E154" s="208" t="s">
        <v>301</v>
      </c>
      <c r="F154" s="209" t="s">
        <v>302</v>
      </c>
      <c r="G154" s="210" t="s">
        <v>240</v>
      </c>
      <c r="H154" s="211">
        <v>19</v>
      </c>
      <c r="I154" s="212"/>
      <c r="J154" s="213">
        <f>ROUND(I154*H154,2)</f>
        <v>0</v>
      </c>
      <c r="K154" s="214"/>
      <c r="L154" s="46"/>
      <c r="M154" s="215" t="s">
        <v>19</v>
      </c>
      <c r="N154" s="216" t="s">
        <v>43</v>
      </c>
      <c r="O154" s="86"/>
      <c r="P154" s="217">
        <f>O154*H154</f>
        <v>0</v>
      </c>
      <c r="Q154" s="217">
        <v>0.00076000000000000004</v>
      </c>
      <c r="R154" s="217">
        <f>Q154*H154</f>
        <v>0.014440000000000001</v>
      </c>
      <c r="S154" s="217">
        <v>0</v>
      </c>
      <c r="T154" s="21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9" t="s">
        <v>135</v>
      </c>
      <c r="AT154" s="219" t="s">
        <v>131</v>
      </c>
      <c r="AU154" s="219" t="s">
        <v>82</v>
      </c>
      <c r="AY154" s="19" t="s">
        <v>128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9" t="s">
        <v>80</v>
      </c>
      <c r="BK154" s="220">
        <f>ROUND(I154*H154,2)</f>
        <v>0</v>
      </c>
      <c r="BL154" s="19" t="s">
        <v>135</v>
      </c>
      <c r="BM154" s="219" t="s">
        <v>303</v>
      </c>
    </row>
    <row r="155" s="2" customFormat="1">
      <c r="A155" s="40"/>
      <c r="B155" s="41"/>
      <c r="C155" s="42"/>
      <c r="D155" s="221" t="s">
        <v>137</v>
      </c>
      <c r="E155" s="42"/>
      <c r="F155" s="222" t="s">
        <v>304</v>
      </c>
      <c r="G155" s="42"/>
      <c r="H155" s="42"/>
      <c r="I155" s="223"/>
      <c r="J155" s="42"/>
      <c r="K155" s="42"/>
      <c r="L155" s="46"/>
      <c r="M155" s="224"/>
      <c r="N155" s="22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137</v>
      </c>
      <c r="AU155" s="19" t="s">
        <v>82</v>
      </c>
    </row>
    <row r="156" s="2" customFormat="1" ht="16.5" customHeight="1">
      <c r="A156" s="40"/>
      <c r="B156" s="41"/>
      <c r="C156" s="226" t="s">
        <v>305</v>
      </c>
      <c r="D156" s="226" t="s">
        <v>140</v>
      </c>
      <c r="E156" s="227" t="s">
        <v>306</v>
      </c>
      <c r="F156" s="228" t="s">
        <v>307</v>
      </c>
      <c r="G156" s="229" t="s">
        <v>240</v>
      </c>
      <c r="H156" s="230">
        <v>19</v>
      </c>
      <c r="I156" s="231"/>
      <c r="J156" s="232">
        <f>ROUND(I156*H156,2)</f>
        <v>0</v>
      </c>
      <c r="K156" s="233"/>
      <c r="L156" s="234"/>
      <c r="M156" s="235" t="s">
        <v>19</v>
      </c>
      <c r="N156" s="236" t="s">
        <v>43</v>
      </c>
      <c r="O156" s="86"/>
      <c r="P156" s="217">
        <f>O156*H156</f>
        <v>0</v>
      </c>
      <c r="Q156" s="217">
        <v>9.0000000000000006E-05</v>
      </c>
      <c r="R156" s="217">
        <f>Q156*H156</f>
        <v>0.0017100000000000002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143</v>
      </c>
      <c r="AT156" s="219" t="s">
        <v>140</v>
      </c>
      <c r="AU156" s="219" t="s">
        <v>82</v>
      </c>
      <c r="AY156" s="19" t="s">
        <v>128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80</v>
      </c>
      <c r="BK156" s="220">
        <f>ROUND(I156*H156,2)</f>
        <v>0</v>
      </c>
      <c r="BL156" s="19" t="s">
        <v>135</v>
      </c>
      <c r="BM156" s="219" t="s">
        <v>308</v>
      </c>
    </row>
    <row r="157" s="2" customFormat="1" ht="16.5" customHeight="1">
      <c r="A157" s="40"/>
      <c r="B157" s="41"/>
      <c r="C157" s="207" t="s">
        <v>309</v>
      </c>
      <c r="D157" s="207" t="s">
        <v>131</v>
      </c>
      <c r="E157" s="208" t="s">
        <v>310</v>
      </c>
      <c r="F157" s="209" t="s">
        <v>311</v>
      </c>
      <c r="G157" s="210" t="s">
        <v>240</v>
      </c>
      <c r="H157" s="211">
        <v>23</v>
      </c>
      <c r="I157" s="212"/>
      <c r="J157" s="213">
        <f>ROUND(I157*H157,2)</f>
        <v>0</v>
      </c>
      <c r="K157" s="214"/>
      <c r="L157" s="46"/>
      <c r="M157" s="215" t="s">
        <v>19</v>
      </c>
      <c r="N157" s="216" t="s">
        <v>43</v>
      </c>
      <c r="O157" s="86"/>
      <c r="P157" s="217">
        <f>O157*H157</f>
        <v>0</v>
      </c>
      <c r="Q157" s="217">
        <v>0.00022000000000000001</v>
      </c>
      <c r="R157" s="217">
        <f>Q157*H157</f>
        <v>0.0050600000000000003</v>
      </c>
      <c r="S157" s="217">
        <v>0</v>
      </c>
      <c r="T157" s="21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135</v>
      </c>
      <c r="AT157" s="219" t="s">
        <v>131</v>
      </c>
      <c r="AU157" s="219" t="s">
        <v>82</v>
      </c>
      <c r="AY157" s="19" t="s">
        <v>128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80</v>
      </c>
      <c r="BK157" s="220">
        <f>ROUND(I157*H157,2)</f>
        <v>0</v>
      </c>
      <c r="BL157" s="19" t="s">
        <v>135</v>
      </c>
      <c r="BM157" s="219" t="s">
        <v>312</v>
      </c>
    </row>
    <row r="158" s="2" customFormat="1">
      <c r="A158" s="40"/>
      <c r="B158" s="41"/>
      <c r="C158" s="42"/>
      <c r="D158" s="221" t="s">
        <v>137</v>
      </c>
      <c r="E158" s="42"/>
      <c r="F158" s="222" t="s">
        <v>313</v>
      </c>
      <c r="G158" s="42"/>
      <c r="H158" s="42"/>
      <c r="I158" s="223"/>
      <c r="J158" s="42"/>
      <c r="K158" s="42"/>
      <c r="L158" s="46"/>
      <c r="M158" s="224"/>
      <c r="N158" s="22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137</v>
      </c>
      <c r="AU158" s="19" t="s">
        <v>82</v>
      </c>
    </row>
    <row r="159" s="2" customFormat="1" ht="21.75" customHeight="1">
      <c r="A159" s="40"/>
      <c r="B159" s="41"/>
      <c r="C159" s="207" t="s">
        <v>314</v>
      </c>
      <c r="D159" s="207" t="s">
        <v>131</v>
      </c>
      <c r="E159" s="208" t="s">
        <v>315</v>
      </c>
      <c r="F159" s="209" t="s">
        <v>316</v>
      </c>
      <c r="G159" s="210" t="s">
        <v>240</v>
      </c>
      <c r="H159" s="211">
        <v>1</v>
      </c>
      <c r="I159" s="212"/>
      <c r="J159" s="213">
        <f>ROUND(I159*H159,2)</f>
        <v>0</v>
      </c>
      <c r="K159" s="214"/>
      <c r="L159" s="46"/>
      <c r="M159" s="215" t="s">
        <v>19</v>
      </c>
      <c r="N159" s="216" t="s">
        <v>43</v>
      </c>
      <c r="O159" s="86"/>
      <c r="P159" s="217">
        <f>O159*H159</f>
        <v>0</v>
      </c>
      <c r="Q159" s="217">
        <v>0.00124</v>
      </c>
      <c r="R159" s="217">
        <f>Q159*H159</f>
        <v>0.00124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135</v>
      </c>
      <c r="AT159" s="219" t="s">
        <v>131</v>
      </c>
      <c r="AU159" s="219" t="s">
        <v>82</v>
      </c>
      <c r="AY159" s="19" t="s">
        <v>128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80</v>
      </c>
      <c r="BK159" s="220">
        <f>ROUND(I159*H159,2)</f>
        <v>0</v>
      </c>
      <c r="BL159" s="19" t="s">
        <v>135</v>
      </c>
      <c r="BM159" s="219" t="s">
        <v>317</v>
      </c>
    </row>
    <row r="160" s="2" customFormat="1">
      <c r="A160" s="40"/>
      <c r="B160" s="41"/>
      <c r="C160" s="42"/>
      <c r="D160" s="221" t="s">
        <v>137</v>
      </c>
      <c r="E160" s="42"/>
      <c r="F160" s="222" t="s">
        <v>318</v>
      </c>
      <c r="G160" s="42"/>
      <c r="H160" s="42"/>
      <c r="I160" s="223"/>
      <c r="J160" s="42"/>
      <c r="K160" s="42"/>
      <c r="L160" s="46"/>
      <c r="M160" s="224"/>
      <c r="N160" s="22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137</v>
      </c>
      <c r="AU160" s="19" t="s">
        <v>82</v>
      </c>
    </row>
    <row r="161" s="2" customFormat="1" ht="24.15" customHeight="1">
      <c r="A161" s="40"/>
      <c r="B161" s="41"/>
      <c r="C161" s="207" t="s">
        <v>319</v>
      </c>
      <c r="D161" s="207" t="s">
        <v>131</v>
      </c>
      <c r="E161" s="208" t="s">
        <v>320</v>
      </c>
      <c r="F161" s="209" t="s">
        <v>321</v>
      </c>
      <c r="G161" s="210" t="s">
        <v>240</v>
      </c>
      <c r="H161" s="211">
        <v>1</v>
      </c>
      <c r="I161" s="212"/>
      <c r="J161" s="213">
        <f>ROUND(I161*H161,2)</f>
        <v>0</v>
      </c>
      <c r="K161" s="214"/>
      <c r="L161" s="46"/>
      <c r="M161" s="215" t="s">
        <v>19</v>
      </c>
      <c r="N161" s="216" t="s">
        <v>43</v>
      </c>
      <c r="O161" s="86"/>
      <c r="P161" s="217">
        <f>O161*H161</f>
        <v>0</v>
      </c>
      <c r="Q161" s="217">
        <v>0.0012700000000000001</v>
      </c>
      <c r="R161" s="217">
        <f>Q161*H161</f>
        <v>0.0012700000000000001</v>
      </c>
      <c r="S161" s="217">
        <v>0</v>
      </c>
      <c r="T161" s="21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9" t="s">
        <v>135</v>
      </c>
      <c r="AT161" s="219" t="s">
        <v>131</v>
      </c>
      <c r="AU161" s="219" t="s">
        <v>82</v>
      </c>
      <c r="AY161" s="19" t="s">
        <v>128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80</v>
      </c>
      <c r="BK161" s="220">
        <f>ROUND(I161*H161,2)</f>
        <v>0</v>
      </c>
      <c r="BL161" s="19" t="s">
        <v>135</v>
      </c>
      <c r="BM161" s="219" t="s">
        <v>322</v>
      </c>
    </row>
    <row r="162" s="2" customFormat="1">
      <c r="A162" s="40"/>
      <c r="B162" s="41"/>
      <c r="C162" s="42"/>
      <c r="D162" s="221" t="s">
        <v>137</v>
      </c>
      <c r="E162" s="42"/>
      <c r="F162" s="222" t="s">
        <v>323</v>
      </c>
      <c r="G162" s="42"/>
      <c r="H162" s="42"/>
      <c r="I162" s="223"/>
      <c r="J162" s="42"/>
      <c r="K162" s="42"/>
      <c r="L162" s="46"/>
      <c r="M162" s="224"/>
      <c r="N162" s="22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137</v>
      </c>
      <c r="AU162" s="19" t="s">
        <v>82</v>
      </c>
    </row>
    <row r="163" s="2" customFormat="1" ht="16.5" customHeight="1">
      <c r="A163" s="40"/>
      <c r="B163" s="41"/>
      <c r="C163" s="207" t="s">
        <v>324</v>
      </c>
      <c r="D163" s="207" t="s">
        <v>131</v>
      </c>
      <c r="E163" s="208" t="s">
        <v>325</v>
      </c>
      <c r="F163" s="209" t="s">
        <v>326</v>
      </c>
      <c r="G163" s="210" t="s">
        <v>240</v>
      </c>
      <c r="H163" s="211">
        <v>8</v>
      </c>
      <c r="I163" s="212"/>
      <c r="J163" s="213">
        <f>ROUND(I163*H163,2)</f>
        <v>0</v>
      </c>
      <c r="K163" s="214"/>
      <c r="L163" s="46"/>
      <c r="M163" s="215" t="s">
        <v>19</v>
      </c>
      <c r="N163" s="216" t="s">
        <v>43</v>
      </c>
      <c r="O163" s="86"/>
      <c r="P163" s="217">
        <f>O163*H163</f>
        <v>0</v>
      </c>
      <c r="Q163" s="217">
        <v>0.00069999999999999999</v>
      </c>
      <c r="R163" s="217">
        <f>Q163*H163</f>
        <v>0.0055999999999999999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135</v>
      </c>
      <c r="AT163" s="219" t="s">
        <v>131</v>
      </c>
      <c r="AU163" s="219" t="s">
        <v>82</v>
      </c>
      <c r="AY163" s="19" t="s">
        <v>128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80</v>
      </c>
      <c r="BK163" s="220">
        <f>ROUND(I163*H163,2)</f>
        <v>0</v>
      </c>
      <c r="BL163" s="19" t="s">
        <v>135</v>
      </c>
      <c r="BM163" s="219" t="s">
        <v>327</v>
      </c>
    </row>
    <row r="164" s="2" customFormat="1">
      <c r="A164" s="40"/>
      <c r="B164" s="41"/>
      <c r="C164" s="42"/>
      <c r="D164" s="221" t="s">
        <v>137</v>
      </c>
      <c r="E164" s="42"/>
      <c r="F164" s="222" t="s">
        <v>328</v>
      </c>
      <c r="G164" s="42"/>
      <c r="H164" s="42"/>
      <c r="I164" s="223"/>
      <c r="J164" s="42"/>
      <c r="K164" s="42"/>
      <c r="L164" s="46"/>
      <c r="M164" s="224"/>
      <c r="N164" s="225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137</v>
      </c>
      <c r="AU164" s="19" t="s">
        <v>82</v>
      </c>
    </row>
    <row r="165" s="2" customFormat="1" ht="24.15" customHeight="1">
      <c r="A165" s="40"/>
      <c r="B165" s="41"/>
      <c r="C165" s="207" t="s">
        <v>329</v>
      </c>
      <c r="D165" s="207" t="s">
        <v>131</v>
      </c>
      <c r="E165" s="208" t="s">
        <v>330</v>
      </c>
      <c r="F165" s="209" t="s">
        <v>331</v>
      </c>
      <c r="G165" s="210" t="s">
        <v>240</v>
      </c>
      <c r="H165" s="211">
        <v>2</v>
      </c>
      <c r="I165" s="212"/>
      <c r="J165" s="213">
        <f>ROUND(I165*H165,2)</f>
        <v>0</v>
      </c>
      <c r="K165" s="214"/>
      <c r="L165" s="46"/>
      <c r="M165" s="215" t="s">
        <v>19</v>
      </c>
      <c r="N165" s="216" t="s">
        <v>43</v>
      </c>
      <c r="O165" s="86"/>
      <c r="P165" s="217">
        <f>O165*H165</f>
        <v>0</v>
      </c>
      <c r="Q165" s="217">
        <v>0.00079000000000000001</v>
      </c>
      <c r="R165" s="217">
        <f>Q165*H165</f>
        <v>0.00158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135</v>
      </c>
      <c r="AT165" s="219" t="s">
        <v>131</v>
      </c>
      <c r="AU165" s="219" t="s">
        <v>82</v>
      </c>
      <c r="AY165" s="19" t="s">
        <v>128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80</v>
      </c>
      <c r="BK165" s="220">
        <f>ROUND(I165*H165,2)</f>
        <v>0</v>
      </c>
      <c r="BL165" s="19" t="s">
        <v>135</v>
      </c>
      <c r="BM165" s="219" t="s">
        <v>332</v>
      </c>
    </row>
    <row r="166" s="2" customFormat="1">
      <c r="A166" s="40"/>
      <c r="B166" s="41"/>
      <c r="C166" s="42"/>
      <c r="D166" s="221" t="s">
        <v>137</v>
      </c>
      <c r="E166" s="42"/>
      <c r="F166" s="222" t="s">
        <v>333</v>
      </c>
      <c r="G166" s="42"/>
      <c r="H166" s="42"/>
      <c r="I166" s="223"/>
      <c r="J166" s="42"/>
      <c r="K166" s="42"/>
      <c r="L166" s="46"/>
      <c r="M166" s="224"/>
      <c r="N166" s="22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137</v>
      </c>
      <c r="AU166" s="19" t="s">
        <v>82</v>
      </c>
    </row>
    <row r="167" s="2" customFormat="1" ht="24.15" customHeight="1">
      <c r="A167" s="40"/>
      <c r="B167" s="41"/>
      <c r="C167" s="207" t="s">
        <v>334</v>
      </c>
      <c r="D167" s="207" t="s">
        <v>131</v>
      </c>
      <c r="E167" s="208" t="s">
        <v>335</v>
      </c>
      <c r="F167" s="209" t="s">
        <v>336</v>
      </c>
      <c r="G167" s="210" t="s">
        <v>240</v>
      </c>
      <c r="H167" s="211">
        <v>2</v>
      </c>
      <c r="I167" s="212"/>
      <c r="J167" s="213">
        <f>ROUND(I167*H167,2)</f>
        <v>0</v>
      </c>
      <c r="K167" s="214"/>
      <c r="L167" s="46"/>
      <c r="M167" s="215" t="s">
        <v>19</v>
      </c>
      <c r="N167" s="216" t="s">
        <v>43</v>
      </c>
      <c r="O167" s="86"/>
      <c r="P167" s="217">
        <f>O167*H167</f>
        <v>0</v>
      </c>
      <c r="Q167" s="217">
        <v>0.00172</v>
      </c>
      <c r="R167" s="217">
        <f>Q167*H167</f>
        <v>0.0034399999999999999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135</v>
      </c>
      <c r="AT167" s="219" t="s">
        <v>131</v>
      </c>
      <c r="AU167" s="219" t="s">
        <v>82</v>
      </c>
      <c r="AY167" s="19" t="s">
        <v>128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80</v>
      </c>
      <c r="BK167" s="220">
        <f>ROUND(I167*H167,2)</f>
        <v>0</v>
      </c>
      <c r="BL167" s="19" t="s">
        <v>135</v>
      </c>
      <c r="BM167" s="219" t="s">
        <v>337</v>
      </c>
    </row>
    <row r="168" s="2" customFormat="1">
      <c r="A168" s="40"/>
      <c r="B168" s="41"/>
      <c r="C168" s="42"/>
      <c r="D168" s="221" t="s">
        <v>137</v>
      </c>
      <c r="E168" s="42"/>
      <c r="F168" s="222" t="s">
        <v>338</v>
      </c>
      <c r="G168" s="42"/>
      <c r="H168" s="42"/>
      <c r="I168" s="223"/>
      <c r="J168" s="42"/>
      <c r="K168" s="42"/>
      <c r="L168" s="46"/>
      <c r="M168" s="224"/>
      <c r="N168" s="22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137</v>
      </c>
      <c r="AU168" s="19" t="s">
        <v>82</v>
      </c>
    </row>
    <row r="169" s="2" customFormat="1" ht="24.15" customHeight="1">
      <c r="A169" s="40"/>
      <c r="B169" s="41"/>
      <c r="C169" s="207" t="s">
        <v>339</v>
      </c>
      <c r="D169" s="207" t="s">
        <v>131</v>
      </c>
      <c r="E169" s="208" t="s">
        <v>340</v>
      </c>
      <c r="F169" s="209" t="s">
        <v>341</v>
      </c>
      <c r="G169" s="210" t="s">
        <v>240</v>
      </c>
      <c r="H169" s="211">
        <v>2</v>
      </c>
      <c r="I169" s="212"/>
      <c r="J169" s="213">
        <f>ROUND(I169*H169,2)</f>
        <v>0</v>
      </c>
      <c r="K169" s="214"/>
      <c r="L169" s="46"/>
      <c r="M169" s="215" t="s">
        <v>19</v>
      </c>
      <c r="N169" s="216" t="s">
        <v>43</v>
      </c>
      <c r="O169" s="86"/>
      <c r="P169" s="217">
        <f>O169*H169</f>
        <v>0</v>
      </c>
      <c r="Q169" s="217">
        <v>0.00060999999999999997</v>
      </c>
      <c r="R169" s="217">
        <f>Q169*H169</f>
        <v>0.00122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135</v>
      </c>
      <c r="AT169" s="219" t="s">
        <v>131</v>
      </c>
      <c r="AU169" s="219" t="s">
        <v>82</v>
      </c>
      <c r="AY169" s="19" t="s">
        <v>128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80</v>
      </c>
      <c r="BK169" s="220">
        <f>ROUND(I169*H169,2)</f>
        <v>0</v>
      </c>
      <c r="BL169" s="19" t="s">
        <v>135</v>
      </c>
      <c r="BM169" s="219" t="s">
        <v>342</v>
      </c>
    </row>
    <row r="170" s="2" customFormat="1">
      <c r="A170" s="40"/>
      <c r="B170" s="41"/>
      <c r="C170" s="42"/>
      <c r="D170" s="221" t="s">
        <v>137</v>
      </c>
      <c r="E170" s="42"/>
      <c r="F170" s="222" t="s">
        <v>343</v>
      </c>
      <c r="G170" s="42"/>
      <c r="H170" s="42"/>
      <c r="I170" s="223"/>
      <c r="J170" s="42"/>
      <c r="K170" s="42"/>
      <c r="L170" s="46"/>
      <c r="M170" s="224"/>
      <c r="N170" s="22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137</v>
      </c>
      <c r="AU170" s="19" t="s">
        <v>82</v>
      </c>
    </row>
    <row r="171" s="2" customFormat="1" ht="21.75" customHeight="1">
      <c r="A171" s="40"/>
      <c r="B171" s="41"/>
      <c r="C171" s="207" t="s">
        <v>344</v>
      </c>
      <c r="D171" s="207" t="s">
        <v>131</v>
      </c>
      <c r="E171" s="208" t="s">
        <v>345</v>
      </c>
      <c r="F171" s="209" t="s">
        <v>346</v>
      </c>
      <c r="G171" s="210" t="s">
        <v>240</v>
      </c>
      <c r="H171" s="211">
        <v>1</v>
      </c>
      <c r="I171" s="212"/>
      <c r="J171" s="213">
        <f>ROUND(I171*H171,2)</f>
        <v>0</v>
      </c>
      <c r="K171" s="214"/>
      <c r="L171" s="46"/>
      <c r="M171" s="215" t="s">
        <v>19</v>
      </c>
      <c r="N171" s="216" t="s">
        <v>43</v>
      </c>
      <c r="O171" s="86"/>
      <c r="P171" s="217">
        <f>O171*H171</f>
        <v>0</v>
      </c>
      <c r="Q171" s="217">
        <v>0.00147</v>
      </c>
      <c r="R171" s="217">
        <f>Q171*H171</f>
        <v>0.00147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135</v>
      </c>
      <c r="AT171" s="219" t="s">
        <v>131</v>
      </c>
      <c r="AU171" s="219" t="s">
        <v>82</v>
      </c>
      <c r="AY171" s="19" t="s">
        <v>128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9" t="s">
        <v>80</v>
      </c>
      <c r="BK171" s="220">
        <f>ROUND(I171*H171,2)</f>
        <v>0</v>
      </c>
      <c r="BL171" s="19" t="s">
        <v>135</v>
      </c>
      <c r="BM171" s="219" t="s">
        <v>347</v>
      </c>
    </row>
    <row r="172" s="2" customFormat="1">
      <c r="A172" s="40"/>
      <c r="B172" s="41"/>
      <c r="C172" s="42"/>
      <c r="D172" s="221" t="s">
        <v>137</v>
      </c>
      <c r="E172" s="42"/>
      <c r="F172" s="222" t="s">
        <v>348</v>
      </c>
      <c r="G172" s="42"/>
      <c r="H172" s="42"/>
      <c r="I172" s="223"/>
      <c r="J172" s="42"/>
      <c r="K172" s="42"/>
      <c r="L172" s="46"/>
      <c r="M172" s="224"/>
      <c r="N172" s="22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137</v>
      </c>
      <c r="AU172" s="19" t="s">
        <v>82</v>
      </c>
    </row>
    <row r="173" s="2" customFormat="1" ht="16.5" customHeight="1">
      <c r="A173" s="40"/>
      <c r="B173" s="41"/>
      <c r="C173" s="207" t="s">
        <v>349</v>
      </c>
      <c r="D173" s="207" t="s">
        <v>131</v>
      </c>
      <c r="E173" s="208" t="s">
        <v>350</v>
      </c>
      <c r="F173" s="209" t="s">
        <v>351</v>
      </c>
      <c r="G173" s="210" t="s">
        <v>155</v>
      </c>
      <c r="H173" s="237"/>
      <c r="I173" s="212"/>
      <c r="J173" s="213">
        <f>ROUND(I173*H173,2)</f>
        <v>0</v>
      </c>
      <c r="K173" s="214"/>
      <c r="L173" s="46"/>
      <c r="M173" s="215" t="s">
        <v>19</v>
      </c>
      <c r="N173" s="216" t="s">
        <v>43</v>
      </c>
      <c r="O173" s="86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9" t="s">
        <v>135</v>
      </c>
      <c r="AT173" s="219" t="s">
        <v>131</v>
      </c>
      <c r="AU173" s="219" t="s">
        <v>82</v>
      </c>
      <c r="AY173" s="19" t="s">
        <v>128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9" t="s">
        <v>80</v>
      </c>
      <c r="BK173" s="220">
        <f>ROUND(I173*H173,2)</f>
        <v>0</v>
      </c>
      <c r="BL173" s="19" t="s">
        <v>135</v>
      </c>
      <c r="BM173" s="219" t="s">
        <v>352</v>
      </c>
    </row>
    <row r="174" s="2" customFormat="1">
      <c r="A174" s="40"/>
      <c r="B174" s="41"/>
      <c r="C174" s="42"/>
      <c r="D174" s="221" t="s">
        <v>137</v>
      </c>
      <c r="E174" s="42"/>
      <c r="F174" s="222" t="s">
        <v>353</v>
      </c>
      <c r="G174" s="42"/>
      <c r="H174" s="42"/>
      <c r="I174" s="223"/>
      <c r="J174" s="42"/>
      <c r="K174" s="42"/>
      <c r="L174" s="46"/>
      <c r="M174" s="224"/>
      <c r="N174" s="225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137</v>
      </c>
      <c r="AU174" s="19" t="s">
        <v>82</v>
      </c>
    </row>
    <row r="175" s="12" customFormat="1" ht="22.8" customHeight="1">
      <c r="A175" s="12"/>
      <c r="B175" s="191"/>
      <c r="C175" s="192"/>
      <c r="D175" s="193" t="s">
        <v>71</v>
      </c>
      <c r="E175" s="205" t="s">
        <v>354</v>
      </c>
      <c r="F175" s="205" t="s">
        <v>355</v>
      </c>
      <c r="G175" s="192"/>
      <c r="H175" s="192"/>
      <c r="I175" s="195"/>
      <c r="J175" s="206">
        <f>BK175</f>
        <v>0</v>
      </c>
      <c r="K175" s="192"/>
      <c r="L175" s="197"/>
      <c r="M175" s="198"/>
      <c r="N175" s="199"/>
      <c r="O175" s="199"/>
      <c r="P175" s="200">
        <f>SUM(P176:P199)</f>
        <v>0</v>
      </c>
      <c r="Q175" s="199"/>
      <c r="R175" s="200">
        <f>SUM(R176:R199)</f>
        <v>0.79178999999999999</v>
      </c>
      <c r="S175" s="199"/>
      <c r="T175" s="201">
        <f>SUM(T176:T199)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2" t="s">
        <v>82</v>
      </c>
      <c r="AT175" s="203" t="s">
        <v>71</v>
      </c>
      <c r="AU175" s="203" t="s">
        <v>80</v>
      </c>
      <c r="AY175" s="202" t="s">
        <v>128</v>
      </c>
      <c r="BK175" s="204">
        <f>SUM(BK176:BK199)</f>
        <v>0</v>
      </c>
    </row>
    <row r="176" s="2" customFormat="1" ht="16.5" customHeight="1">
      <c r="A176" s="40"/>
      <c r="B176" s="41"/>
      <c r="C176" s="207" t="s">
        <v>356</v>
      </c>
      <c r="D176" s="207" t="s">
        <v>131</v>
      </c>
      <c r="E176" s="208" t="s">
        <v>357</v>
      </c>
      <c r="F176" s="209" t="s">
        <v>358</v>
      </c>
      <c r="G176" s="210" t="s">
        <v>240</v>
      </c>
      <c r="H176" s="211">
        <v>19</v>
      </c>
      <c r="I176" s="212"/>
      <c r="J176" s="213">
        <f>ROUND(I176*H176,2)</f>
        <v>0</v>
      </c>
      <c r="K176" s="214"/>
      <c r="L176" s="46"/>
      <c r="M176" s="215" t="s">
        <v>19</v>
      </c>
      <c r="N176" s="216" t="s">
        <v>43</v>
      </c>
      <c r="O176" s="86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135</v>
      </c>
      <c r="AT176" s="219" t="s">
        <v>131</v>
      </c>
      <c r="AU176" s="219" t="s">
        <v>82</v>
      </c>
      <c r="AY176" s="19" t="s">
        <v>128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9" t="s">
        <v>80</v>
      </c>
      <c r="BK176" s="220">
        <f>ROUND(I176*H176,2)</f>
        <v>0</v>
      </c>
      <c r="BL176" s="19" t="s">
        <v>135</v>
      </c>
      <c r="BM176" s="219" t="s">
        <v>359</v>
      </c>
    </row>
    <row r="177" s="2" customFormat="1">
      <c r="A177" s="40"/>
      <c r="B177" s="41"/>
      <c r="C177" s="42"/>
      <c r="D177" s="221" t="s">
        <v>137</v>
      </c>
      <c r="E177" s="42"/>
      <c r="F177" s="222" t="s">
        <v>360</v>
      </c>
      <c r="G177" s="42"/>
      <c r="H177" s="42"/>
      <c r="I177" s="223"/>
      <c r="J177" s="42"/>
      <c r="K177" s="42"/>
      <c r="L177" s="46"/>
      <c r="M177" s="224"/>
      <c r="N177" s="22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137</v>
      </c>
      <c r="AU177" s="19" t="s">
        <v>82</v>
      </c>
    </row>
    <row r="178" s="2" customFormat="1" ht="24.15" customHeight="1">
      <c r="A178" s="40"/>
      <c r="B178" s="41"/>
      <c r="C178" s="207" t="s">
        <v>361</v>
      </c>
      <c r="D178" s="207" t="s">
        <v>131</v>
      </c>
      <c r="E178" s="208" t="s">
        <v>362</v>
      </c>
      <c r="F178" s="209" t="s">
        <v>363</v>
      </c>
      <c r="G178" s="210" t="s">
        <v>240</v>
      </c>
      <c r="H178" s="211">
        <v>1</v>
      </c>
      <c r="I178" s="212"/>
      <c r="J178" s="213">
        <f>ROUND(I178*H178,2)</f>
        <v>0</v>
      </c>
      <c r="K178" s="214"/>
      <c r="L178" s="46"/>
      <c r="M178" s="215" t="s">
        <v>19</v>
      </c>
      <c r="N178" s="216" t="s">
        <v>43</v>
      </c>
      <c r="O178" s="86"/>
      <c r="P178" s="217">
        <f>O178*H178</f>
        <v>0</v>
      </c>
      <c r="Q178" s="217">
        <v>0.0083999999999999995</v>
      </c>
      <c r="R178" s="217">
        <f>Q178*H178</f>
        <v>0.0083999999999999995</v>
      </c>
      <c r="S178" s="217">
        <v>0</v>
      </c>
      <c r="T178" s="21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9" t="s">
        <v>135</v>
      </c>
      <c r="AT178" s="219" t="s">
        <v>131</v>
      </c>
      <c r="AU178" s="219" t="s">
        <v>82</v>
      </c>
      <c r="AY178" s="19" t="s">
        <v>128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9" t="s">
        <v>80</v>
      </c>
      <c r="BK178" s="220">
        <f>ROUND(I178*H178,2)</f>
        <v>0</v>
      </c>
      <c r="BL178" s="19" t="s">
        <v>135</v>
      </c>
      <c r="BM178" s="219" t="s">
        <v>364</v>
      </c>
    </row>
    <row r="179" s="2" customFormat="1">
      <c r="A179" s="40"/>
      <c r="B179" s="41"/>
      <c r="C179" s="42"/>
      <c r="D179" s="221" t="s">
        <v>137</v>
      </c>
      <c r="E179" s="42"/>
      <c r="F179" s="222" t="s">
        <v>365</v>
      </c>
      <c r="G179" s="42"/>
      <c r="H179" s="42"/>
      <c r="I179" s="223"/>
      <c r="J179" s="42"/>
      <c r="K179" s="42"/>
      <c r="L179" s="46"/>
      <c r="M179" s="224"/>
      <c r="N179" s="225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137</v>
      </c>
      <c r="AU179" s="19" t="s">
        <v>82</v>
      </c>
    </row>
    <row r="180" s="2" customFormat="1" ht="24.15" customHeight="1">
      <c r="A180" s="40"/>
      <c r="B180" s="41"/>
      <c r="C180" s="207" t="s">
        <v>366</v>
      </c>
      <c r="D180" s="207" t="s">
        <v>131</v>
      </c>
      <c r="E180" s="208" t="s">
        <v>367</v>
      </c>
      <c r="F180" s="209" t="s">
        <v>368</v>
      </c>
      <c r="G180" s="210" t="s">
        <v>240</v>
      </c>
      <c r="H180" s="211">
        <v>2</v>
      </c>
      <c r="I180" s="212"/>
      <c r="J180" s="213">
        <f>ROUND(I180*H180,2)</f>
        <v>0</v>
      </c>
      <c r="K180" s="214"/>
      <c r="L180" s="46"/>
      <c r="M180" s="215" t="s">
        <v>19</v>
      </c>
      <c r="N180" s="216" t="s">
        <v>43</v>
      </c>
      <c r="O180" s="86"/>
      <c r="P180" s="217">
        <f>O180*H180</f>
        <v>0</v>
      </c>
      <c r="Q180" s="217">
        <v>0.0096399999999999993</v>
      </c>
      <c r="R180" s="217">
        <f>Q180*H180</f>
        <v>0.019279999999999999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135</v>
      </c>
      <c r="AT180" s="219" t="s">
        <v>131</v>
      </c>
      <c r="AU180" s="219" t="s">
        <v>82</v>
      </c>
      <c r="AY180" s="19" t="s">
        <v>128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80</v>
      </c>
      <c r="BK180" s="220">
        <f>ROUND(I180*H180,2)</f>
        <v>0</v>
      </c>
      <c r="BL180" s="19" t="s">
        <v>135</v>
      </c>
      <c r="BM180" s="219" t="s">
        <v>369</v>
      </c>
    </row>
    <row r="181" s="2" customFormat="1">
      <c r="A181" s="40"/>
      <c r="B181" s="41"/>
      <c r="C181" s="42"/>
      <c r="D181" s="221" t="s">
        <v>137</v>
      </c>
      <c r="E181" s="42"/>
      <c r="F181" s="222" t="s">
        <v>370</v>
      </c>
      <c r="G181" s="42"/>
      <c r="H181" s="42"/>
      <c r="I181" s="223"/>
      <c r="J181" s="42"/>
      <c r="K181" s="42"/>
      <c r="L181" s="46"/>
      <c r="M181" s="224"/>
      <c r="N181" s="22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137</v>
      </c>
      <c r="AU181" s="19" t="s">
        <v>82</v>
      </c>
    </row>
    <row r="182" s="2" customFormat="1" ht="24.15" customHeight="1">
      <c r="A182" s="40"/>
      <c r="B182" s="41"/>
      <c r="C182" s="207" t="s">
        <v>371</v>
      </c>
      <c r="D182" s="207" t="s">
        <v>131</v>
      </c>
      <c r="E182" s="208" t="s">
        <v>372</v>
      </c>
      <c r="F182" s="209" t="s">
        <v>373</v>
      </c>
      <c r="G182" s="210" t="s">
        <v>240</v>
      </c>
      <c r="H182" s="211">
        <v>2</v>
      </c>
      <c r="I182" s="212"/>
      <c r="J182" s="213">
        <f>ROUND(I182*H182,2)</f>
        <v>0</v>
      </c>
      <c r="K182" s="214"/>
      <c r="L182" s="46"/>
      <c r="M182" s="215" t="s">
        <v>19</v>
      </c>
      <c r="N182" s="216" t="s">
        <v>43</v>
      </c>
      <c r="O182" s="86"/>
      <c r="P182" s="217">
        <f>O182*H182</f>
        <v>0</v>
      </c>
      <c r="Q182" s="217">
        <v>0.015010000000000001</v>
      </c>
      <c r="R182" s="217">
        <f>Q182*H182</f>
        <v>0.030020000000000002</v>
      </c>
      <c r="S182" s="217">
        <v>0</v>
      </c>
      <c r="T182" s="21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9" t="s">
        <v>135</v>
      </c>
      <c r="AT182" s="219" t="s">
        <v>131</v>
      </c>
      <c r="AU182" s="219" t="s">
        <v>82</v>
      </c>
      <c r="AY182" s="19" t="s">
        <v>128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9" t="s">
        <v>80</v>
      </c>
      <c r="BK182" s="220">
        <f>ROUND(I182*H182,2)</f>
        <v>0</v>
      </c>
      <c r="BL182" s="19" t="s">
        <v>135</v>
      </c>
      <c r="BM182" s="219" t="s">
        <v>374</v>
      </c>
    </row>
    <row r="183" s="2" customFormat="1">
      <c r="A183" s="40"/>
      <c r="B183" s="41"/>
      <c r="C183" s="42"/>
      <c r="D183" s="221" t="s">
        <v>137</v>
      </c>
      <c r="E183" s="42"/>
      <c r="F183" s="222" t="s">
        <v>375</v>
      </c>
      <c r="G183" s="42"/>
      <c r="H183" s="42"/>
      <c r="I183" s="223"/>
      <c r="J183" s="42"/>
      <c r="K183" s="42"/>
      <c r="L183" s="46"/>
      <c r="M183" s="224"/>
      <c r="N183" s="22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137</v>
      </c>
      <c r="AU183" s="19" t="s">
        <v>82</v>
      </c>
    </row>
    <row r="184" s="2" customFormat="1" ht="24.15" customHeight="1">
      <c r="A184" s="40"/>
      <c r="B184" s="41"/>
      <c r="C184" s="207" t="s">
        <v>376</v>
      </c>
      <c r="D184" s="207" t="s">
        <v>131</v>
      </c>
      <c r="E184" s="208" t="s">
        <v>377</v>
      </c>
      <c r="F184" s="209" t="s">
        <v>378</v>
      </c>
      <c r="G184" s="210" t="s">
        <v>240</v>
      </c>
      <c r="H184" s="211">
        <v>1</v>
      </c>
      <c r="I184" s="212"/>
      <c r="J184" s="213">
        <f>ROUND(I184*H184,2)</f>
        <v>0</v>
      </c>
      <c r="K184" s="214"/>
      <c r="L184" s="46"/>
      <c r="M184" s="215" t="s">
        <v>19</v>
      </c>
      <c r="N184" s="216" t="s">
        <v>43</v>
      </c>
      <c r="O184" s="86"/>
      <c r="P184" s="217">
        <f>O184*H184</f>
        <v>0</v>
      </c>
      <c r="Q184" s="217">
        <v>0.022290000000000001</v>
      </c>
      <c r="R184" s="217">
        <f>Q184*H184</f>
        <v>0.022290000000000001</v>
      </c>
      <c r="S184" s="217">
        <v>0</v>
      </c>
      <c r="T184" s="21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9" t="s">
        <v>135</v>
      </c>
      <c r="AT184" s="219" t="s">
        <v>131</v>
      </c>
      <c r="AU184" s="219" t="s">
        <v>82</v>
      </c>
      <c r="AY184" s="19" t="s">
        <v>128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9" t="s">
        <v>80</v>
      </c>
      <c r="BK184" s="220">
        <f>ROUND(I184*H184,2)</f>
        <v>0</v>
      </c>
      <c r="BL184" s="19" t="s">
        <v>135</v>
      </c>
      <c r="BM184" s="219" t="s">
        <v>379</v>
      </c>
    </row>
    <row r="185" s="2" customFormat="1">
      <c r="A185" s="40"/>
      <c r="B185" s="41"/>
      <c r="C185" s="42"/>
      <c r="D185" s="221" t="s">
        <v>137</v>
      </c>
      <c r="E185" s="42"/>
      <c r="F185" s="222" t="s">
        <v>380</v>
      </c>
      <c r="G185" s="42"/>
      <c r="H185" s="42"/>
      <c r="I185" s="223"/>
      <c r="J185" s="42"/>
      <c r="K185" s="42"/>
      <c r="L185" s="46"/>
      <c r="M185" s="224"/>
      <c r="N185" s="225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137</v>
      </c>
      <c r="AU185" s="19" t="s">
        <v>82</v>
      </c>
    </row>
    <row r="186" s="2" customFormat="1" ht="33" customHeight="1">
      <c r="A186" s="40"/>
      <c r="B186" s="41"/>
      <c r="C186" s="207" t="s">
        <v>381</v>
      </c>
      <c r="D186" s="207" t="s">
        <v>131</v>
      </c>
      <c r="E186" s="208" t="s">
        <v>382</v>
      </c>
      <c r="F186" s="209" t="s">
        <v>383</v>
      </c>
      <c r="G186" s="210" t="s">
        <v>240</v>
      </c>
      <c r="H186" s="211">
        <v>1</v>
      </c>
      <c r="I186" s="212"/>
      <c r="J186" s="213">
        <f>ROUND(I186*H186,2)</f>
        <v>0</v>
      </c>
      <c r="K186" s="214"/>
      <c r="L186" s="46"/>
      <c r="M186" s="215" t="s">
        <v>19</v>
      </c>
      <c r="N186" s="216" t="s">
        <v>43</v>
      </c>
      <c r="O186" s="86"/>
      <c r="P186" s="217">
        <f>O186*H186</f>
        <v>0</v>
      </c>
      <c r="Q186" s="217">
        <v>0.048120000000000003</v>
      </c>
      <c r="R186" s="217">
        <f>Q186*H186</f>
        <v>0.048120000000000003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135</v>
      </c>
      <c r="AT186" s="219" t="s">
        <v>131</v>
      </c>
      <c r="AU186" s="219" t="s">
        <v>82</v>
      </c>
      <c r="AY186" s="19" t="s">
        <v>128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80</v>
      </c>
      <c r="BK186" s="220">
        <f>ROUND(I186*H186,2)</f>
        <v>0</v>
      </c>
      <c r="BL186" s="19" t="s">
        <v>135</v>
      </c>
      <c r="BM186" s="219" t="s">
        <v>384</v>
      </c>
    </row>
    <row r="187" s="2" customFormat="1">
      <c r="A187" s="40"/>
      <c r="B187" s="41"/>
      <c r="C187" s="42"/>
      <c r="D187" s="221" t="s">
        <v>137</v>
      </c>
      <c r="E187" s="42"/>
      <c r="F187" s="222" t="s">
        <v>385</v>
      </c>
      <c r="G187" s="42"/>
      <c r="H187" s="42"/>
      <c r="I187" s="223"/>
      <c r="J187" s="42"/>
      <c r="K187" s="42"/>
      <c r="L187" s="46"/>
      <c r="M187" s="224"/>
      <c r="N187" s="22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137</v>
      </c>
      <c r="AU187" s="19" t="s">
        <v>82</v>
      </c>
    </row>
    <row r="188" s="2" customFormat="1" ht="24.15" customHeight="1">
      <c r="A188" s="40"/>
      <c r="B188" s="41"/>
      <c r="C188" s="207" t="s">
        <v>386</v>
      </c>
      <c r="D188" s="207" t="s">
        <v>131</v>
      </c>
      <c r="E188" s="208" t="s">
        <v>387</v>
      </c>
      <c r="F188" s="209" t="s">
        <v>388</v>
      </c>
      <c r="G188" s="210" t="s">
        <v>240</v>
      </c>
      <c r="H188" s="211">
        <v>2</v>
      </c>
      <c r="I188" s="212"/>
      <c r="J188" s="213">
        <f>ROUND(I188*H188,2)</f>
        <v>0</v>
      </c>
      <c r="K188" s="214"/>
      <c r="L188" s="46"/>
      <c r="M188" s="215" t="s">
        <v>19</v>
      </c>
      <c r="N188" s="216" t="s">
        <v>43</v>
      </c>
      <c r="O188" s="86"/>
      <c r="P188" s="217">
        <f>O188*H188</f>
        <v>0</v>
      </c>
      <c r="Q188" s="217">
        <v>0.039800000000000002</v>
      </c>
      <c r="R188" s="217">
        <f>Q188*H188</f>
        <v>0.079600000000000004</v>
      </c>
      <c r="S188" s="217">
        <v>0</v>
      </c>
      <c r="T188" s="21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9" t="s">
        <v>135</v>
      </c>
      <c r="AT188" s="219" t="s">
        <v>131</v>
      </c>
      <c r="AU188" s="219" t="s">
        <v>82</v>
      </c>
      <c r="AY188" s="19" t="s">
        <v>128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9" t="s">
        <v>80</v>
      </c>
      <c r="BK188" s="220">
        <f>ROUND(I188*H188,2)</f>
        <v>0</v>
      </c>
      <c r="BL188" s="19" t="s">
        <v>135</v>
      </c>
      <c r="BM188" s="219" t="s">
        <v>389</v>
      </c>
    </row>
    <row r="189" s="2" customFormat="1">
      <c r="A189" s="40"/>
      <c r="B189" s="41"/>
      <c r="C189" s="42"/>
      <c r="D189" s="221" t="s">
        <v>137</v>
      </c>
      <c r="E189" s="42"/>
      <c r="F189" s="222" t="s">
        <v>390</v>
      </c>
      <c r="G189" s="42"/>
      <c r="H189" s="42"/>
      <c r="I189" s="223"/>
      <c r="J189" s="42"/>
      <c r="K189" s="42"/>
      <c r="L189" s="46"/>
      <c r="M189" s="224"/>
      <c r="N189" s="22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137</v>
      </c>
      <c r="AU189" s="19" t="s">
        <v>82</v>
      </c>
    </row>
    <row r="190" s="2" customFormat="1" ht="33" customHeight="1">
      <c r="A190" s="40"/>
      <c r="B190" s="41"/>
      <c r="C190" s="207" t="s">
        <v>391</v>
      </c>
      <c r="D190" s="207" t="s">
        <v>131</v>
      </c>
      <c r="E190" s="208" t="s">
        <v>392</v>
      </c>
      <c r="F190" s="209" t="s">
        <v>393</v>
      </c>
      <c r="G190" s="210" t="s">
        <v>240</v>
      </c>
      <c r="H190" s="211">
        <v>6</v>
      </c>
      <c r="I190" s="212"/>
      <c r="J190" s="213">
        <f>ROUND(I190*H190,2)</f>
        <v>0</v>
      </c>
      <c r="K190" s="214"/>
      <c r="L190" s="46"/>
      <c r="M190" s="215" t="s">
        <v>19</v>
      </c>
      <c r="N190" s="216" t="s">
        <v>43</v>
      </c>
      <c r="O190" s="86"/>
      <c r="P190" s="217">
        <f>O190*H190</f>
        <v>0</v>
      </c>
      <c r="Q190" s="217">
        <v>0.056099999999999997</v>
      </c>
      <c r="R190" s="217">
        <f>Q190*H190</f>
        <v>0.33660000000000001</v>
      </c>
      <c r="S190" s="217">
        <v>0</v>
      </c>
      <c r="T190" s="21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9" t="s">
        <v>135</v>
      </c>
      <c r="AT190" s="219" t="s">
        <v>131</v>
      </c>
      <c r="AU190" s="219" t="s">
        <v>82</v>
      </c>
      <c r="AY190" s="19" t="s">
        <v>128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9" t="s">
        <v>80</v>
      </c>
      <c r="BK190" s="220">
        <f>ROUND(I190*H190,2)</f>
        <v>0</v>
      </c>
      <c r="BL190" s="19" t="s">
        <v>135</v>
      </c>
      <c r="BM190" s="219" t="s">
        <v>394</v>
      </c>
    </row>
    <row r="191" s="2" customFormat="1">
      <c r="A191" s="40"/>
      <c r="B191" s="41"/>
      <c r="C191" s="42"/>
      <c r="D191" s="221" t="s">
        <v>137</v>
      </c>
      <c r="E191" s="42"/>
      <c r="F191" s="222" t="s">
        <v>395</v>
      </c>
      <c r="G191" s="42"/>
      <c r="H191" s="42"/>
      <c r="I191" s="223"/>
      <c r="J191" s="42"/>
      <c r="K191" s="42"/>
      <c r="L191" s="46"/>
      <c r="M191" s="224"/>
      <c r="N191" s="22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137</v>
      </c>
      <c r="AU191" s="19" t="s">
        <v>82</v>
      </c>
    </row>
    <row r="192" s="2" customFormat="1" ht="33" customHeight="1">
      <c r="A192" s="40"/>
      <c r="B192" s="41"/>
      <c r="C192" s="207" t="s">
        <v>396</v>
      </c>
      <c r="D192" s="207" t="s">
        <v>131</v>
      </c>
      <c r="E192" s="208" t="s">
        <v>397</v>
      </c>
      <c r="F192" s="209" t="s">
        <v>398</v>
      </c>
      <c r="G192" s="210" t="s">
        <v>240</v>
      </c>
      <c r="H192" s="211">
        <v>3</v>
      </c>
      <c r="I192" s="212"/>
      <c r="J192" s="213">
        <f>ROUND(I192*H192,2)</f>
        <v>0</v>
      </c>
      <c r="K192" s="214"/>
      <c r="L192" s="46"/>
      <c r="M192" s="215" t="s">
        <v>19</v>
      </c>
      <c r="N192" s="216" t="s">
        <v>43</v>
      </c>
      <c r="O192" s="86"/>
      <c r="P192" s="217">
        <f>O192*H192</f>
        <v>0</v>
      </c>
      <c r="Q192" s="217">
        <v>0.060199999999999997</v>
      </c>
      <c r="R192" s="217">
        <f>Q192*H192</f>
        <v>0.18059999999999998</v>
      </c>
      <c r="S192" s="217">
        <v>0</v>
      </c>
      <c r="T192" s="218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9" t="s">
        <v>135</v>
      </c>
      <c r="AT192" s="219" t="s">
        <v>131</v>
      </c>
      <c r="AU192" s="219" t="s">
        <v>82</v>
      </c>
      <c r="AY192" s="19" t="s">
        <v>128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9" t="s">
        <v>80</v>
      </c>
      <c r="BK192" s="220">
        <f>ROUND(I192*H192,2)</f>
        <v>0</v>
      </c>
      <c r="BL192" s="19" t="s">
        <v>135</v>
      </c>
      <c r="BM192" s="219" t="s">
        <v>399</v>
      </c>
    </row>
    <row r="193" s="2" customFormat="1">
      <c r="A193" s="40"/>
      <c r="B193" s="41"/>
      <c r="C193" s="42"/>
      <c r="D193" s="221" t="s">
        <v>137</v>
      </c>
      <c r="E193" s="42"/>
      <c r="F193" s="222" t="s">
        <v>400</v>
      </c>
      <c r="G193" s="42"/>
      <c r="H193" s="42"/>
      <c r="I193" s="223"/>
      <c r="J193" s="42"/>
      <c r="K193" s="42"/>
      <c r="L193" s="46"/>
      <c r="M193" s="224"/>
      <c r="N193" s="225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137</v>
      </c>
      <c r="AU193" s="19" t="s">
        <v>82</v>
      </c>
    </row>
    <row r="194" s="2" customFormat="1" ht="33" customHeight="1">
      <c r="A194" s="40"/>
      <c r="B194" s="41"/>
      <c r="C194" s="207" t="s">
        <v>401</v>
      </c>
      <c r="D194" s="207" t="s">
        <v>131</v>
      </c>
      <c r="E194" s="208" t="s">
        <v>402</v>
      </c>
      <c r="F194" s="209" t="s">
        <v>403</v>
      </c>
      <c r="G194" s="210" t="s">
        <v>240</v>
      </c>
      <c r="H194" s="211">
        <v>1</v>
      </c>
      <c r="I194" s="212"/>
      <c r="J194" s="213">
        <f>ROUND(I194*H194,2)</f>
        <v>0</v>
      </c>
      <c r="K194" s="214"/>
      <c r="L194" s="46"/>
      <c r="M194" s="215" t="s">
        <v>19</v>
      </c>
      <c r="N194" s="216" t="s">
        <v>43</v>
      </c>
      <c r="O194" s="86"/>
      <c r="P194" s="217">
        <f>O194*H194</f>
        <v>0</v>
      </c>
      <c r="Q194" s="217">
        <v>0.066879999999999995</v>
      </c>
      <c r="R194" s="217">
        <f>Q194*H194</f>
        <v>0.066879999999999995</v>
      </c>
      <c r="S194" s="217">
        <v>0</v>
      </c>
      <c r="T194" s="21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9" t="s">
        <v>135</v>
      </c>
      <c r="AT194" s="219" t="s">
        <v>131</v>
      </c>
      <c r="AU194" s="219" t="s">
        <v>82</v>
      </c>
      <c r="AY194" s="19" t="s">
        <v>128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9" t="s">
        <v>80</v>
      </c>
      <c r="BK194" s="220">
        <f>ROUND(I194*H194,2)</f>
        <v>0</v>
      </c>
      <c r="BL194" s="19" t="s">
        <v>135</v>
      </c>
      <c r="BM194" s="219" t="s">
        <v>404</v>
      </c>
    </row>
    <row r="195" s="2" customFormat="1">
      <c r="A195" s="40"/>
      <c r="B195" s="41"/>
      <c r="C195" s="42"/>
      <c r="D195" s="221" t="s">
        <v>137</v>
      </c>
      <c r="E195" s="42"/>
      <c r="F195" s="222" t="s">
        <v>405</v>
      </c>
      <c r="G195" s="42"/>
      <c r="H195" s="42"/>
      <c r="I195" s="223"/>
      <c r="J195" s="42"/>
      <c r="K195" s="42"/>
      <c r="L195" s="46"/>
      <c r="M195" s="224"/>
      <c r="N195" s="225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137</v>
      </c>
      <c r="AU195" s="19" t="s">
        <v>82</v>
      </c>
    </row>
    <row r="196" s="2" customFormat="1" ht="16.5" customHeight="1">
      <c r="A196" s="40"/>
      <c r="B196" s="41"/>
      <c r="C196" s="207" t="s">
        <v>406</v>
      </c>
      <c r="D196" s="207" t="s">
        <v>131</v>
      </c>
      <c r="E196" s="208" t="s">
        <v>407</v>
      </c>
      <c r="F196" s="209" t="s">
        <v>408</v>
      </c>
      <c r="G196" s="210" t="s">
        <v>240</v>
      </c>
      <c r="H196" s="211">
        <v>19</v>
      </c>
      <c r="I196" s="212"/>
      <c r="J196" s="213">
        <f>ROUND(I196*H196,2)</f>
        <v>0</v>
      </c>
      <c r="K196" s="214"/>
      <c r="L196" s="46"/>
      <c r="M196" s="215" t="s">
        <v>19</v>
      </c>
      <c r="N196" s="216" t="s">
        <v>43</v>
      </c>
      <c r="O196" s="86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9" t="s">
        <v>135</v>
      </c>
      <c r="AT196" s="219" t="s">
        <v>131</v>
      </c>
      <c r="AU196" s="219" t="s">
        <v>82</v>
      </c>
      <c r="AY196" s="19" t="s">
        <v>128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9" t="s">
        <v>80</v>
      </c>
      <c r="BK196" s="220">
        <f>ROUND(I196*H196,2)</f>
        <v>0</v>
      </c>
      <c r="BL196" s="19" t="s">
        <v>135</v>
      </c>
      <c r="BM196" s="219" t="s">
        <v>409</v>
      </c>
    </row>
    <row r="197" s="2" customFormat="1">
      <c r="A197" s="40"/>
      <c r="B197" s="41"/>
      <c r="C197" s="42"/>
      <c r="D197" s="221" t="s">
        <v>137</v>
      </c>
      <c r="E197" s="42"/>
      <c r="F197" s="222" t="s">
        <v>410</v>
      </c>
      <c r="G197" s="42"/>
      <c r="H197" s="42"/>
      <c r="I197" s="223"/>
      <c r="J197" s="42"/>
      <c r="K197" s="42"/>
      <c r="L197" s="46"/>
      <c r="M197" s="224"/>
      <c r="N197" s="225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137</v>
      </c>
      <c r="AU197" s="19" t="s">
        <v>82</v>
      </c>
    </row>
    <row r="198" s="2" customFormat="1" ht="16.5" customHeight="1">
      <c r="A198" s="40"/>
      <c r="B198" s="41"/>
      <c r="C198" s="207" t="s">
        <v>411</v>
      </c>
      <c r="D198" s="207" t="s">
        <v>131</v>
      </c>
      <c r="E198" s="208" t="s">
        <v>412</v>
      </c>
      <c r="F198" s="209" t="s">
        <v>413</v>
      </c>
      <c r="G198" s="210" t="s">
        <v>155</v>
      </c>
      <c r="H198" s="237"/>
      <c r="I198" s="212"/>
      <c r="J198" s="213">
        <f>ROUND(I198*H198,2)</f>
        <v>0</v>
      </c>
      <c r="K198" s="214"/>
      <c r="L198" s="46"/>
      <c r="M198" s="215" t="s">
        <v>19</v>
      </c>
      <c r="N198" s="216" t="s">
        <v>43</v>
      </c>
      <c r="O198" s="86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9" t="s">
        <v>135</v>
      </c>
      <c r="AT198" s="219" t="s">
        <v>131</v>
      </c>
      <c r="AU198" s="219" t="s">
        <v>82</v>
      </c>
      <c r="AY198" s="19" t="s">
        <v>128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9" t="s">
        <v>80</v>
      </c>
      <c r="BK198" s="220">
        <f>ROUND(I198*H198,2)</f>
        <v>0</v>
      </c>
      <c r="BL198" s="19" t="s">
        <v>135</v>
      </c>
      <c r="BM198" s="219" t="s">
        <v>414</v>
      </c>
    </row>
    <row r="199" s="2" customFormat="1">
      <c r="A199" s="40"/>
      <c r="B199" s="41"/>
      <c r="C199" s="42"/>
      <c r="D199" s="221" t="s">
        <v>137</v>
      </c>
      <c r="E199" s="42"/>
      <c r="F199" s="222" t="s">
        <v>415</v>
      </c>
      <c r="G199" s="42"/>
      <c r="H199" s="42"/>
      <c r="I199" s="223"/>
      <c r="J199" s="42"/>
      <c r="K199" s="42"/>
      <c r="L199" s="46"/>
      <c r="M199" s="224"/>
      <c r="N199" s="225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137</v>
      </c>
      <c r="AU199" s="19" t="s">
        <v>82</v>
      </c>
    </row>
    <row r="200" s="12" customFormat="1" ht="22.8" customHeight="1">
      <c r="A200" s="12"/>
      <c r="B200" s="191"/>
      <c r="C200" s="192"/>
      <c r="D200" s="193" t="s">
        <v>71</v>
      </c>
      <c r="E200" s="205" t="s">
        <v>416</v>
      </c>
      <c r="F200" s="205" t="s">
        <v>417</v>
      </c>
      <c r="G200" s="192"/>
      <c r="H200" s="192"/>
      <c r="I200" s="195"/>
      <c r="J200" s="206">
        <f>BK200</f>
        <v>0</v>
      </c>
      <c r="K200" s="192"/>
      <c r="L200" s="197"/>
      <c r="M200" s="198"/>
      <c r="N200" s="199"/>
      <c r="O200" s="199"/>
      <c r="P200" s="200">
        <f>SUM(P201:P204)</f>
        <v>0</v>
      </c>
      <c r="Q200" s="199"/>
      <c r="R200" s="200">
        <f>SUM(R201:R204)</f>
        <v>0.01146</v>
      </c>
      <c r="S200" s="199"/>
      <c r="T200" s="201">
        <f>SUM(T201:T204)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2" t="s">
        <v>82</v>
      </c>
      <c r="AT200" s="203" t="s">
        <v>71</v>
      </c>
      <c r="AU200" s="203" t="s">
        <v>80</v>
      </c>
      <c r="AY200" s="202" t="s">
        <v>128</v>
      </c>
      <c r="BK200" s="204">
        <f>SUM(BK201:BK204)</f>
        <v>0</v>
      </c>
    </row>
    <row r="201" s="2" customFormat="1" ht="16.5" customHeight="1">
      <c r="A201" s="40"/>
      <c r="B201" s="41"/>
      <c r="C201" s="207" t="s">
        <v>418</v>
      </c>
      <c r="D201" s="207" t="s">
        <v>131</v>
      </c>
      <c r="E201" s="208" t="s">
        <v>419</v>
      </c>
      <c r="F201" s="209" t="s">
        <v>420</v>
      </c>
      <c r="G201" s="210" t="s">
        <v>134</v>
      </c>
      <c r="H201" s="211">
        <v>191</v>
      </c>
      <c r="I201" s="212"/>
      <c r="J201" s="213">
        <f>ROUND(I201*H201,2)</f>
        <v>0</v>
      </c>
      <c r="K201" s="214"/>
      <c r="L201" s="46"/>
      <c r="M201" s="215" t="s">
        <v>19</v>
      </c>
      <c r="N201" s="216" t="s">
        <v>43</v>
      </c>
      <c r="O201" s="86"/>
      <c r="P201" s="217">
        <f>O201*H201</f>
        <v>0</v>
      </c>
      <c r="Q201" s="217">
        <v>3.0000000000000001E-05</v>
      </c>
      <c r="R201" s="217">
        <f>Q201*H201</f>
        <v>0.0057299999999999999</v>
      </c>
      <c r="S201" s="217">
        <v>0</v>
      </c>
      <c r="T201" s="21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9" t="s">
        <v>135</v>
      </c>
      <c r="AT201" s="219" t="s">
        <v>131</v>
      </c>
      <c r="AU201" s="219" t="s">
        <v>82</v>
      </c>
      <c r="AY201" s="19" t="s">
        <v>128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9" t="s">
        <v>80</v>
      </c>
      <c r="BK201" s="220">
        <f>ROUND(I201*H201,2)</f>
        <v>0</v>
      </c>
      <c r="BL201" s="19" t="s">
        <v>135</v>
      </c>
      <c r="BM201" s="219" t="s">
        <v>421</v>
      </c>
    </row>
    <row r="202" s="2" customFormat="1">
      <c r="A202" s="40"/>
      <c r="B202" s="41"/>
      <c r="C202" s="42"/>
      <c r="D202" s="221" t="s">
        <v>137</v>
      </c>
      <c r="E202" s="42"/>
      <c r="F202" s="222" t="s">
        <v>422</v>
      </c>
      <c r="G202" s="42"/>
      <c r="H202" s="42"/>
      <c r="I202" s="223"/>
      <c r="J202" s="42"/>
      <c r="K202" s="42"/>
      <c r="L202" s="46"/>
      <c r="M202" s="224"/>
      <c r="N202" s="225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137</v>
      </c>
      <c r="AU202" s="19" t="s">
        <v>82</v>
      </c>
    </row>
    <row r="203" s="2" customFormat="1" ht="16.5" customHeight="1">
      <c r="A203" s="40"/>
      <c r="B203" s="41"/>
      <c r="C203" s="207" t="s">
        <v>423</v>
      </c>
      <c r="D203" s="207" t="s">
        <v>131</v>
      </c>
      <c r="E203" s="208" t="s">
        <v>424</v>
      </c>
      <c r="F203" s="209" t="s">
        <v>425</v>
      </c>
      <c r="G203" s="210" t="s">
        <v>134</v>
      </c>
      <c r="H203" s="211">
        <v>191</v>
      </c>
      <c r="I203" s="212"/>
      <c r="J203" s="213">
        <f>ROUND(I203*H203,2)</f>
        <v>0</v>
      </c>
      <c r="K203" s="214"/>
      <c r="L203" s="46"/>
      <c r="M203" s="215" t="s">
        <v>19</v>
      </c>
      <c r="N203" s="216" t="s">
        <v>43</v>
      </c>
      <c r="O203" s="86"/>
      <c r="P203" s="217">
        <f>O203*H203</f>
        <v>0</v>
      </c>
      <c r="Q203" s="217">
        <v>3.0000000000000001E-05</v>
      </c>
      <c r="R203" s="217">
        <f>Q203*H203</f>
        <v>0.0057299999999999999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135</v>
      </c>
      <c r="AT203" s="219" t="s">
        <v>131</v>
      </c>
      <c r="AU203" s="219" t="s">
        <v>82</v>
      </c>
      <c r="AY203" s="19" t="s">
        <v>128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80</v>
      </c>
      <c r="BK203" s="220">
        <f>ROUND(I203*H203,2)</f>
        <v>0</v>
      </c>
      <c r="BL203" s="19" t="s">
        <v>135</v>
      </c>
      <c r="BM203" s="219" t="s">
        <v>426</v>
      </c>
    </row>
    <row r="204" s="2" customFormat="1">
      <c r="A204" s="40"/>
      <c r="B204" s="41"/>
      <c r="C204" s="42"/>
      <c r="D204" s="221" t="s">
        <v>137</v>
      </c>
      <c r="E204" s="42"/>
      <c r="F204" s="222" t="s">
        <v>427</v>
      </c>
      <c r="G204" s="42"/>
      <c r="H204" s="42"/>
      <c r="I204" s="223"/>
      <c r="J204" s="42"/>
      <c r="K204" s="42"/>
      <c r="L204" s="46"/>
      <c r="M204" s="224"/>
      <c r="N204" s="225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137</v>
      </c>
      <c r="AU204" s="19" t="s">
        <v>82</v>
      </c>
    </row>
    <row r="205" s="12" customFormat="1" ht="25.92" customHeight="1">
      <c r="A205" s="12"/>
      <c r="B205" s="191"/>
      <c r="C205" s="192"/>
      <c r="D205" s="193" t="s">
        <v>71</v>
      </c>
      <c r="E205" s="194" t="s">
        <v>428</v>
      </c>
      <c r="F205" s="194" t="s">
        <v>429</v>
      </c>
      <c r="G205" s="192"/>
      <c r="H205" s="192"/>
      <c r="I205" s="195"/>
      <c r="J205" s="196">
        <f>BK205</f>
        <v>0</v>
      </c>
      <c r="K205" s="192"/>
      <c r="L205" s="197"/>
      <c r="M205" s="198"/>
      <c r="N205" s="199"/>
      <c r="O205" s="199"/>
      <c r="P205" s="200">
        <f>SUM(P206:P211)</f>
        <v>0</v>
      </c>
      <c r="Q205" s="199"/>
      <c r="R205" s="200">
        <f>SUM(R206:R211)</f>
        <v>0</v>
      </c>
      <c r="S205" s="199"/>
      <c r="T205" s="201">
        <f>SUM(T206:T211)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2" t="s">
        <v>430</v>
      </c>
      <c r="AT205" s="203" t="s">
        <v>71</v>
      </c>
      <c r="AU205" s="203" t="s">
        <v>72</v>
      </c>
      <c r="AY205" s="202" t="s">
        <v>128</v>
      </c>
      <c r="BK205" s="204">
        <f>SUM(BK206:BK211)</f>
        <v>0</v>
      </c>
    </row>
    <row r="206" s="2" customFormat="1" ht="24.15" customHeight="1">
      <c r="A206" s="40"/>
      <c r="B206" s="41"/>
      <c r="C206" s="207" t="s">
        <v>431</v>
      </c>
      <c r="D206" s="207" t="s">
        <v>131</v>
      </c>
      <c r="E206" s="208" t="s">
        <v>432</v>
      </c>
      <c r="F206" s="209" t="s">
        <v>433</v>
      </c>
      <c r="G206" s="210" t="s">
        <v>434</v>
      </c>
      <c r="H206" s="211">
        <v>48</v>
      </c>
      <c r="I206" s="212"/>
      <c r="J206" s="213">
        <f>ROUND(I206*H206,2)</f>
        <v>0</v>
      </c>
      <c r="K206" s="214"/>
      <c r="L206" s="46"/>
      <c r="M206" s="215" t="s">
        <v>19</v>
      </c>
      <c r="N206" s="216" t="s">
        <v>43</v>
      </c>
      <c r="O206" s="86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9" t="s">
        <v>435</v>
      </c>
      <c r="AT206" s="219" t="s">
        <v>131</v>
      </c>
      <c r="AU206" s="219" t="s">
        <v>80</v>
      </c>
      <c r="AY206" s="19" t="s">
        <v>128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9" t="s">
        <v>80</v>
      </c>
      <c r="BK206" s="220">
        <f>ROUND(I206*H206,2)</f>
        <v>0</v>
      </c>
      <c r="BL206" s="19" t="s">
        <v>435</v>
      </c>
      <c r="BM206" s="219" t="s">
        <v>436</v>
      </c>
    </row>
    <row r="207" s="2" customFormat="1">
      <c r="A207" s="40"/>
      <c r="B207" s="41"/>
      <c r="C207" s="42"/>
      <c r="D207" s="221" t="s">
        <v>137</v>
      </c>
      <c r="E207" s="42"/>
      <c r="F207" s="222" t="s">
        <v>437</v>
      </c>
      <c r="G207" s="42"/>
      <c r="H207" s="42"/>
      <c r="I207" s="223"/>
      <c r="J207" s="42"/>
      <c r="K207" s="42"/>
      <c r="L207" s="46"/>
      <c r="M207" s="224"/>
      <c r="N207" s="225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137</v>
      </c>
      <c r="AU207" s="19" t="s">
        <v>80</v>
      </c>
    </row>
    <row r="208" s="2" customFormat="1" ht="44.25" customHeight="1">
      <c r="A208" s="40"/>
      <c r="B208" s="41"/>
      <c r="C208" s="207" t="s">
        <v>438</v>
      </c>
      <c r="D208" s="207" t="s">
        <v>131</v>
      </c>
      <c r="E208" s="208" t="s">
        <v>439</v>
      </c>
      <c r="F208" s="209" t="s">
        <v>440</v>
      </c>
      <c r="G208" s="210" t="s">
        <v>434</v>
      </c>
      <c r="H208" s="211">
        <v>40</v>
      </c>
      <c r="I208" s="212"/>
      <c r="J208" s="213">
        <f>ROUND(I208*H208,2)</f>
        <v>0</v>
      </c>
      <c r="K208" s="214"/>
      <c r="L208" s="46"/>
      <c r="M208" s="215" t="s">
        <v>19</v>
      </c>
      <c r="N208" s="216" t="s">
        <v>43</v>
      </c>
      <c r="O208" s="86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9" t="s">
        <v>435</v>
      </c>
      <c r="AT208" s="219" t="s">
        <v>131</v>
      </c>
      <c r="AU208" s="219" t="s">
        <v>80</v>
      </c>
      <c r="AY208" s="19" t="s">
        <v>128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9" t="s">
        <v>80</v>
      </c>
      <c r="BK208" s="220">
        <f>ROUND(I208*H208,2)</f>
        <v>0</v>
      </c>
      <c r="BL208" s="19" t="s">
        <v>435</v>
      </c>
      <c r="BM208" s="219" t="s">
        <v>441</v>
      </c>
    </row>
    <row r="209" s="2" customFormat="1">
      <c r="A209" s="40"/>
      <c r="B209" s="41"/>
      <c r="C209" s="42"/>
      <c r="D209" s="221" t="s">
        <v>137</v>
      </c>
      <c r="E209" s="42"/>
      <c r="F209" s="222" t="s">
        <v>442</v>
      </c>
      <c r="G209" s="42"/>
      <c r="H209" s="42"/>
      <c r="I209" s="223"/>
      <c r="J209" s="42"/>
      <c r="K209" s="42"/>
      <c r="L209" s="46"/>
      <c r="M209" s="224"/>
      <c r="N209" s="22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137</v>
      </c>
      <c r="AU209" s="19" t="s">
        <v>80</v>
      </c>
    </row>
    <row r="210" s="2" customFormat="1" ht="37.8" customHeight="1">
      <c r="A210" s="40"/>
      <c r="B210" s="41"/>
      <c r="C210" s="207" t="s">
        <v>443</v>
      </c>
      <c r="D210" s="207" t="s">
        <v>131</v>
      </c>
      <c r="E210" s="208" t="s">
        <v>444</v>
      </c>
      <c r="F210" s="209" t="s">
        <v>445</v>
      </c>
      <c r="G210" s="210" t="s">
        <v>434</v>
      </c>
      <c r="H210" s="211">
        <v>40</v>
      </c>
      <c r="I210" s="212"/>
      <c r="J210" s="213">
        <f>ROUND(I210*H210,2)</f>
        <v>0</v>
      </c>
      <c r="K210" s="214"/>
      <c r="L210" s="46"/>
      <c r="M210" s="215" t="s">
        <v>19</v>
      </c>
      <c r="N210" s="216" t="s">
        <v>43</v>
      </c>
      <c r="O210" s="86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9" t="s">
        <v>435</v>
      </c>
      <c r="AT210" s="219" t="s">
        <v>131</v>
      </c>
      <c r="AU210" s="219" t="s">
        <v>80</v>
      </c>
      <c r="AY210" s="19" t="s">
        <v>128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9" t="s">
        <v>80</v>
      </c>
      <c r="BK210" s="220">
        <f>ROUND(I210*H210,2)</f>
        <v>0</v>
      </c>
      <c r="BL210" s="19" t="s">
        <v>435</v>
      </c>
      <c r="BM210" s="219" t="s">
        <v>446</v>
      </c>
    </row>
    <row r="211" s="2" customFormat="1">
      <c r="A211" s="40"/>
      <c r="B211" s="41"/>
      <c r="C211" s="42"/>
      <c r="D211" s="221" t="s">
        <v>137</v>
      </c>
      <c r="E211" s="42"/>
      <c r="F211" s="222" t="s">
        <v>447</v>
      </c>
      <c r="G211" s="42"/>
      <c r="H211" s="42"/>
      <c r="I211" s="223"/>
      <c r="J211" s="42"/>
      <c r="K211" s="42"/>
      <c r="L211" s="46"/>
      <c r="M211" s="238"/>
      <c r="N211" s="239"/>
      <c r="O211" s="240"/>
      <c r="P211" s="240"/>
      <c r="Q211" s="240"/>
      <c r="R211" s="240"/>
      <c r="S211" s="240"/>
      <c r="T211" s="241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137</v>
      </c>
      <c r="AU211" s="19" t="s">
        <v>80</v>
      </c>
    </row>
    <row r="212" s="2" customFormat="1" ht="6.96" customHeight="1">
      <c r="A212" s="40"/>
      <c r="B212" s="61"/>
      <c r="C212" s="62"/>
      <c r="D212" s="62"/>
      <c r="E212" s="62"/>
      <c r="F212" s="62"/>
      <c r="G212" s="62"/>
      <c r="H212" s="62"/>
      <c r="I212" s="62"/>
      <c r="J212" s="62"/>
      <c r="K212" s="62"/>
      <c r="L212" s="46"/>
      <c r="M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</row>
  </sheetData>
  <sheetProtection sheet="1" autoFilter="0" formatColumns="0" formatRows="0" objects="1" scenarios="1" spinCount="100000" saltValue="GjfPn1cMCQ53EW72duSfj+8tDsQ/RFK4fZ3Yn7CYuMSr9yGgMmsCn0TPOqgE2LVJ4exxLdgICeS6NtZAHE37eA==" hashValue="FQURHcvTNPElP58EEey7pXRG/0BEZfeT8V25T5OYLXxx+54stmhZ+E3S3g2ygXL4B+gLObUbWSBqwd4fh0eUxg==" algorithmName="SHA-512" password="CC35"/>
  <autoFilter ref="C86:K21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1/713471211"/>
    <hyperlink ref="F96" r:id="rId2" display="https://podminky.urs.cz/item/CS_URS_2022_01/998713201"/>
    <hyperlink ref="F99" r:id="rId3" display="https://podminky.urs.cz/item/CS_URS_2022_01/732211124"/>
    <hyperlink ref="F101" r:id="rId4" display="https://podminky.urs.cz/item/CS_URS_2022_01/732330104"/>
    <hyperlink ref="F103" r:id="rId5" display="https://podminky.urs.cz/item/CS_URS_2022_01/732421451"/>
    <hyperlink ref="F105" r:id="rId6" display="https://podminky.urs.cz/item/CS_URS_2022_01/732522120"/>
    <hyperlink ref="F107" r:id="rId7" display="https://podminky.urs.cz/item/CS_URS_2022_01/732522133"/>
    <hyperlink ref="F109" r:id="rId8" display="https://podminky.urs.cz/item/CS_URS_2022_01/732525173"/>
    <hyperlink ref="F111" r:id="rId9" display="https://podminky.urs.cz/item/CS_URS_2022_01/998732201"/>
    <hyperlink ref="F114" r:id="rId10" display="https://podminky.urs.cz/item/CS_URS_2022_01/733222102"/>
    <hyperlink ref="F116" r:id="rId11" display="https://podminky.urs.cz/item/CS_URS_2022_01/733222103"/>
    <hyperlink ref="F118" r:id="rId12" display="https://podminky.urs.cz/item/CS_URS_2022_01/733222104"/>
    <hyperlink ref="F120" r:id="rId13" display="https://podminky.urs.cz/item/CS_URS_2022_01/733223105"/>
    <hyperlink ref="F122" r:id="rId14" display="https://podminky.urs.cz/item/CS_URS_2022_01/733223106"/>
    <hyperlink ref="F124" r:id="rId15" display="https://podminky.urs.cz/item/CS_URS_2022_01/733224202"/>
    <hyperlink ref="F126" r:id="rId16" display="https://podminky.urs.cz/item/CS_URS_2022_01/733224204"/>
    <hyperlink ref="F128" r:id="rId17" display="https://podminky.urs.cz/item/CS_URS_2022_01/733224206"/>
    <hyperlink ref="F130" r:id="rId18" display="https://podminky.urs.cz/item/CS_URS_2022_01/733224222"/>
    <hyperlink ref="F132" r:id="rId19" display="https://podminky.urs.cz/item/CS_URS_2022_01/733224224"/>
    <hyperlink ref="F134" r:id="rId20" display="https://podminky.urs.cz/item/CS_URS_2022_01/733224226"/>
    <hyperlink ref="F136" r:id="rId21" display="https://podminky.urs.cz/item/CS_URS_2022_01/733291101"/>
    <hyperlink ref="F138" r:id="rId22" display="https://podminky.urs.cz/item/CS_URS_2022_01/733811231"/>
    <hyperlink ref="F140" r:id="rId23" display="https://podminky.urs.cz/item/CS_URS_2022_01/733811232"/>
    <hyperlink ref="F142" r:id="rId24" display="https://podminky.urs.cz/item/CS_URS_2022_01/998733201"/>
    <hyperlink ref="F145" r:id="rId25" display="https://podminky.urs.cz/item/CS_URS_2022_01/734209102"/>
    <hyperlink ref="F147" r:id="rId26" display="https://podminky.urs.cz/item/CS_URS_2022_01/734211127"/>
    <hyperlink ref="F149" r:id="rId27" display="https://podminky.urs.cz/item/CS_URS_2022_01/734221682"/>
    <hyperlink ref="F151" r:id="rId28" display="https://podminky.urs.cz/item/CS_URS_2022_01/734221686"/>
    <hyperlink ref="F153" r:id="rId29" display="https://podminky.urs.cz/item/CS_URS_2022_01/734242415"/>
    <hyperlink ref="F155" r:id="rId30" display="https://podminky.urs.cz/item/CS_URS_2022_01/734261407"/>
    <hyperlink ref="F158" r:id="rId31" display="https://podminky.urs.cz/item/CS_URS_2022_01/734291123"/>
    <hyperlink ref="F160" r:id="rId32" display="https://podminky.urs.cz/item/CS_URS_2022_01/734291275"/>
    <hyperlink ref="F162" r:id="rId33" display="https://podminky.urs.cz/item/CS_URS_2022_01/734291315"/>
    <hyperlink ref="F164" r:id="rId34" display="https://podminky.urs.cz/item/CS_URS_2022_01/734292716"/>
    <hyperlink ref="F166" r:id="rId35" display="https://podminky.urs.cz/item/CS_URS_2022_01/734292766"/>
    <hyperlink ref="F168" r:id="rId36" display="https://podminky.urs.cz/item/CS_URS_2022_01/734295023"/>
    <hyperlink ref="F170" r:id="rId37" display="https://podminky.urs.cz/item/CS_URS_2022_01/734411132"/>
    <hyperlink ref="F172" r:id="rId38" display="https://podminky.urs.cz/item/CS_URS_2022_01/734421102"/>
    <hyperlink ref="F174" r:id="rId39" display="https://podminky.urs.cz/item/CS_URS_2022_01/998734201"/>
    <hyperlink ref="F177" r:id="rId40" display="https://podminky.urs.cz/item/CS_URS_2022_01/735000912"/>
    <hyperlink ref="F179" r:id="rId41" display="https://podminky.urs.cz/item/CS_URS_2022_01/735152172"/>
    <hyperlink ref="F181" r:id="rId42" display="https://podminky.urs.cz/item/CS_URS_2022_01/735152173"/>
    <hyperlink ref="F183" r:id="rId43" display="https://podminky.urs.cz/item/CS_URS_2022_01/735152194"/>
    <hyperlink ref="F185" r:id="rId44" display="https://podminky.urs.cz/item/CS_URS_2022_01/735152474"/>
    <hyperlink ref="F187" r:id="rId45" display="https://podminky.urs.cz/item/CS_URS_2022_01/735152481"/>
    <hyperlink ref="F189" r:id="rId46" display="https://podminky.urs.cz/item/CS_URS_2022_01/735152495"/>
    <hyperlink ref="F191" r:id="rId47" display="https://podminky.urs.cz/item/CS_URS_2022_01/735152597"/>
    <hyperlink ref="F193" r:id="rId48" display="https://podminky.urs.cz/item/CS_URS_2022_01/735152598"/>
    <hyperlink ref="F195" r:id="rId49" display="https://podminky.urs.cz/item/CS_URS_2022_01/735152599"/>
    <hyperlink ref="F197" r:id="rId50" display="https://podminky.urs.cz/item/CS_URS_2022_01/735191905"/>
    <hyperlink ref="F199" r:id="rId51" display="https://podminky.urs.cz/item/CS_URS_2022_01/998735201"/>
    <hyperlink ref="F202" r:id="rId52" display="https://podminky.urs.cz/item/CS_URS_2022_01/783624551"/>
    <hyperlink ref="F204" r:id="rId53" display="https://podminky.urs.cz/item/CS_URS_2022_01/783627601"/>
    <hyperlink ref="F207" r:id="rId54" display="https://podminky.urs.cz/item/CS_URS_2022_01/HZS2212"/>
    <hyperlink ref="F209" r:id="rId55" display="https://podminky.urs.cz/item/CS_URS_2022_01/HZS2222"/>
    <hyperlink ref="F211" r:id="rId56" display="https://podminky.urs.cz/item/CS_URS_2022_01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úpravy objektu Brankovická 1044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448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17. 5. 2022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37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ROUND((SUM(BE96:BE371)),  2)</f>
        <v>0</v>
      </c>
      <c r="G33" s="40"/>
      <c r="H33" s="40"/>
      <c r="I33" s="150">
        <v>0.20999999999999999</v>
      </c>
      <c r="J33" s="149">
        <f>ROUND(((SUM(BE96:BE371))*I33),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ROUND((SUM(BF96:BF371)),  2)</f>
        <v>0</v>
      </c>
      <c r="G34" s="40"/>
      <c r="H34" s="40"/>
      <c r="I34" s="150">
        <v>0.14999999999999999</v>
      </c>
      <c r="J34" s="149">
        <f>ROUND(((SUM(BF96:BF371))*I34),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ROUND((SUM(BG96:BG371)),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ROUND((SUM(BH96:BH371)),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ROUND((SUM(BI96:BI371)),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úpravy objektu Brankovická 1044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21708ZT - Zdravotní technika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Kolín V</v>
      </c>
      <c r="G52" s="42"/>
      <c r="H52" s="42"/>
      <c r="I52" s="34" t="s">
        <v>23</v>
      </c>
      <c r="J52" s="74" t="str">
        <f>IF(J12="","",J12)</f>
        <v>17. 5. 2022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Kolín, Karlovo nám. 78, Kolín I</v>
      </c>
      <c r="G54" s="42"/>
      <c r="H54" s="42"/>
      <c r="I54" s="34" t="s">
        <v>31</v>
      </c>
      <c r="J54" s="38" t="str">
        <f>E21</f>
        <v>Kutnohorská stavební projekce-ing. Martin Hádek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Martin Hádek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449</v>
      </c>
      <c r="E60" s="170"/>
      <c r="F60" s="170"/>
      <c r="G60" s="170"/>
      <c r="H60" s="170"/>
      <c r="I60" s="170"/>
      <c r="J60" s="171">
        <f>J97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450</v>
      </c>
      <c r="E61" s="176"/>
      <c r="F61" s="176"/>
      <c r="G61" s="176"/>
      <c r="H61" s="176"/>
      <c r="I61" s="176"/>
      <c r="J61" s="177">
        <f>J98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451</v>
      </c>
      <c r="E62" s="176"/>
      <c r="F62" s="176"/>
      <c r="G62" s="176"/>
      <c r="H62" s="176"/>
      <c r="I62" s="176"/>
      <c r="J62" s="177">
        <f>J134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452</v>
      </c>
      <c r="E63" s="176"/>
      <c r="F63" s="176"/>
      <c r="G63" s="176"/>
      <c r="H63" s="176"/>
      <c r="I63" s="176"/>
      <c r="J63" s="177">
        <f>J141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453</v>
      </c>
      <c r="E64" s="176"/>
      <c r="F64" s="176"/>
      <c r="G64" s="176"/>
      <c r="H64" s="176"/>
      <c r="I64" s="176"/>
      <c r="J64" s="177">
        <f>J178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105</v>
      </c>
      <c r="E65" s="170"/>
      <c r="F65" s="170"/>
      <c r="G65" s="170"/>
      <c r="H65" s="170"/>
      <c r="I65" s="170"/>
      <c r="J65" s="171">
        <f>J181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106</v>
      </c>
      <c r="E66" s="176"/>
      <c r="F66" s="176"/>
      <c r="G66" s="176"/>
      <c r="H66" s="176"/>
      <c r="I66" s="176"/>
      <c r="J66" s="177">
        <f>J182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454</v>
      </c>
      <c r="E67" s="176"/>
      <c r="F67" s="176"/>
      <c r="G67" s="176"/>
      <c r="H67" s="176"/>
      <c r="I67" s="176"/>
      <c r="J67" s="177">
        <f>J192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455</v>
      </c>
      <c r="E68" s="176"/>
      <c r="F68" s="176"/>
      <c r="G68" s="176"/>
      <c r="H68" s="176"/>
      <c r="I68" s="176"/>
      <c r="J68" s="177">
        <f>J231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456</v>
      </c>
      <c r="E69" s="176"/>
      <c r="F69" s="176"/>
      <c r="G69" s="176"/>
      <c r="H69" s="176"/>
      <c r="I69" s="176"/>
      <c r="J69" s="177">
        <f>J292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457</v>
      </c>
      <c r="E70" s="176"/>
      <c r="F70" s="176"/>
      <c r="G70" s="176"/>
      <c r="H70" s="176"/>
      <c r="I70" s="176"/>
      <c r="J70" s="177">
        <f>J340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107</v>
      </c>
      <c r="E71" s="176"/>
      <c r="F71" s="176"/>
      <c r="G71" s="176"/>
      <c r="H71" s="176"/>
      <c r="I71" s="176"/>
      <c r="J71" s="177">
        <f>J347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109</v>
      </c>
      <c r="E72" s="176"/>
      <c r="F72" s="176"/>
      <c r="G72" s="176"/>
      <c r="H72" s="176"/>
      <c r="I72" s="176"/>
      <c r="J72" s="177">
        <f>J354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458</v>
      </c>
      <c r="E73" s="176"/>
      <c r="F73" s="176"/>
      <c r="G73" s="176"/>
      <c r="H73" s="176"/>
      <c r="I73" s="176"/>
      <c r="J73" s="177">
        <f>J359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67"/>
      <c r="C74" s="168"/>
      <c r="D74" s="169" t="s">
        <v>459</v>
      </c>
      <c r="E74" s="170"/>
      <c r="F74" s="170"/>
      <c r="G74" s="170"/>
      <c r="H74" s="170"/>
      <c r="I74" s="170"/>
      <c r="J74" s="171">
        <f>J364</f>
        <v>0</v>
      </c>
      <c r="K74" s="168"/>
      <c r="L74" s="172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73"/>
      <c r="C75" s="174"/>
      <c r="D75" s="175" t="s">
        <v>460</v>
      </c>
      <c r="E75" s="176"/>
      <c r="F75" s="176"/>
      <c r="G75" s="176"/>
      <c r="H75" s="176"/>
      <c r="I75" s="176"/>
      <c r="J75" s="177">
        <f>J365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67"/>
      <c r="C76" s="168"/>
      <c r="D76" s="169" t="s">
        <v>112</v>
      </c>
      <c r="E76" s="170"/>
      <c r="F76" s="170"/>
      <c r="G76" s="170"/>
      <c r="H76" s="170"/>
      <c r="I76" s="170"/>
      <c r="J76" s="171">
        <f>J369</f>
        <v>0</v>
      </c>
      <c r="K76" s="168"/>
      <c r="L76" s="172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113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62" t="str">
        <f>E7</f>
        <v>Stavební úpravy objektu Brankovická 1044</v>
      </c>
      <c r="F86" s="34"/>
      <c r="G86" s="34"/>
      <c r="H86" s="34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99</v>
      </c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E9</f>
        <v>21708ZT - Zdravotní technika</v>
      </c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F12</f>
        <v>Kolín V</v>
      </c>
      <c r="G90" s="42"/>
      <c r="H90" s="42"/>
      <c r="I90" s="34" t="s">
        <v>23</v>
      </c>
      <c r="J90" s="74" t="str">
        <f>IF(J12="","",J12)</f>
        <v>17. 5. 2022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40.05" customHeight="1">
      <c r="A92" s="40"/>
      <c r="B92" s="41"/>
      <c r="C92" s="34" t="s">
        <v>25</v>
      </c>
      <c r="D92" s="42"/>
      <c r="E92" s="42"/>
      <c r="F92" s="29" t="str">
        <f>E15</f>
        <v>Město Kolín, Karlovo nám. 78, Kolín I</v>
      </c>
      <c r="G92" s="42"/>
      <c r="H92" s="42"/>
      <c r="I92" s="34" t="s">
        <v>31</v>
      </c>
      <c r="J92" s="38" t="str">
        <f>E21</f>
        <v>Kutnohorská stavební projekce-ing. Martin Hádek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29</v>
      </c>
      <c r="D93" s="42"/>
      <c r="E93" s="42"/>
      <c r="F93" s="29" t="str">
        <f>IF(E18="","",E18)</f>
        <v>Vyplň údaj</v>
      </c>
      <c r="G93" s="42"/>
      <c r="H93" s="42"/>
      <c r="I93" s="34" t="s">
        <v>34</v>
      </c>
      <c r="J93" s="38" t="str">
        <f>E24</f>
        <v>ing. Martin Hádek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79"/>
      <c r="B95" s="180"/>
      <c r="C95" s="181" t="s">
        <v>114</v>
      </c>
      <c r="D95" s="182" t="s">
        <v>57</v>
      </c>
      <c r="E95" s="182" t="s">
        <v>53</v>
      </c>
      <c r="F95" s="182" t="s">
        <v>54</v>
      </c>
      <c r="G95" s="182" t="s">
        <v>115</v>
      </c>
      <c r="H95" s="182" t="s">
        <v>116</v>
      </c>
      <c r="I95" s="182" t="s">
        <v>117</v>
      </c>
      <c r="J95" s="183" t="s">
        <v>103</v>
      </c>
      <c r="K95" s="184" t="s">
        <v>118</v>
      </c>
      <c r="L95" s="185"/>
      <c r="M95" s="94" t="s">
        <v>19</v>
      </c>
      <c r="N95" s="95" t="s">
        <v>42</v>
      </c>
      <c r="O95" s="95" t="s">
        <v>119</v>
      </c>
      <c r="P95" s="95" t="s">
        <v>120</v>
      </c>
      <c r="Q95" s="95" t="s">
        <v>121</v>
      </c>
      <c r="R95" s="95" t="s">
        <v>122</v>
      </c>
      <c r="S95" s="95" t="s">
        <v>123</v>
      </c>
      <c r="T95" s="96" t="s">
        <v>124</v>
      </c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</row>
    <row r="96" s="2" customFormat="1" ht="22.8" customHeight="1">
      <c r="A96" s="40"/>
      <c r="B96" s="41"/>
      <c r="C96" s="101" t="s">
        <v>125</v>
      </c>
      <c r="D96" s="42"/>
      <c r="E96" s="42"/>
      <c r="F96" s="42"/>
      <c r="G96" s="42"/>
      <c r="H96" s="42"/>
      <c r="I96" s="42"/>
      <c r="J96" s="186">
        <f>BK96</f>
        <v>0</v>
      </c>
      <c r="K96" s="42"/>
      <c r="L96" s="46"/>
      <c r="M96" s="97"/>
      <c r="N96" s="187"/>
      <c r="O96" s="98"/>
      <c r="P96" s="188">
        <f>P97+P181+P364+P369</f>
        <v>0</v>
      </c>
      <c r="Q96" s="98"/>
      <c r="R96" s="188">
        <f>R97+R181+R364+R369</f>
        <v>24.240446599999999</v>
      </c>
      <c r="S96" s="98"/>
      <c r="T96" s="189">
        <f>T97+T181+T364+T369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71</v>
      </c>
      <c r="AU96" s="19" t="s">
        <v>104</v>
      </c>
      <c r="BK96" s="190">
        <f>BK97+BK181+BK364+BK369</f>
        <v>0</v>
      </c>
    </row>
    <row r="97" s="12" customFormat="1" ht="25.92" customHeight="1">
      <c r="A97" s="12"/>
      <c r="B97" s="191"/>
      <c r="C97" s="192"/>
      <c r="D97" s="193" t="s">
        <v>71</v>
      </c>
      <c r="E97" s="194" t="s">
        <v>461</v>
      </c>
      <c r="F97" s="194" t="s">
        <v>462</v>
      </c>
      <c r="G97" s="192"/>
      <c r="H97" s="192"/>
      <c r="I97" s="195"/>
      <c r="J97" s="196">
        <f>BK97</f>
        <v>0</v>
      </c>
      <c r="K97" s="192"/>
      <c r="L97" s="197"/>
      <c r="M97" s="198"/>
      <c r="N97" s="199"/>
      <c r="O97" s="199"/>
      <c r="P97" s="200">
        <f>P98+P134+P141+P178</f>
        <v>0</v>
      </c>
      <c r="Q97" s="199"/>
      <c r="R97" s="200">
        <f>R98+R134+R141+R178</f>
        <v>22.717422599999999</v>
      </c>
      <c r="S97" s="199"/>
      <c r="T97" s="201">
        <f>T98+T134+T141+T178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80</v>
      </c>
      <c r="AT97" s="203" t="s">
        <v>71</v>
      </c>
      <c r="AU97" s="203" t="s">
        <v>72</v>
      </c>
      <c r="AY97" s="202" t="s">
        <v>128</v>
      </c>
      <c r="BK97" s="204">
        <f>BK98+BK134+BK141+BK178</f>
        <v>0</v>
      </c>
    </row>
    <row r="98" s="12" customFormat="1" ht="22.8" customHeight="1">
      <c r="A98" s="12"/>
      <c r="B98" s="191"/>
      <c r="C98" s="192"/>
      <c r="D98" s="193" t="s">
        <v>71</v>
      </c>
      <c r="E98" s="205" t="s">
        <v>80</v>
      </c>
      <c r="F98" s="205" t="s">
        <v>463</v>
      </c>
      <c r="G98" s="192"/>
      <c r="H98" s="192"/>
      <c r="I98" s="195"/>
      <c r="J98" s="206">
        <f>BK98</f>
        <v>0</v>
      </c>
      <c r="K98" s="192"/>
      <c r="L98" s="197"/>
      <c r="M98" s="198"/>
      <c r="N98" s="199"/>
      <c r="O98" s="199"/>
      <c r="P98" s="200">
        <f>SUM(P99:P133)</f>
        <v>0</v>
      </c>
      <c r="Q98" s="199"/>
      <c r="R98" s="200">
        <f>SUM(R99:R133)</f>
        <v>0</v>
      </c>
      <c r="S98" s="199"/>
      <c r="T98" s="201">
        <f>SUM(T99:T133)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2" t="s">
        <v>80</v>
      </c>
      <c r="AT98" s="203" t="s">
        <v>71</v>
      </c>
      <c r="AU98" s="203" t="s">
        <v>80</v>
      </c>
      <c r="AY98" s="202" t="s">
        <v>128</v>
      </c>
      <c r="BK98" s="204">
        <f>SUM(BK99:BK133)</f>
        <v>0</v>
      </c>
    </row>
    <row r="99" s="2" customFormat="1" ht="16.5" customHeight="1">
      <c r="A99" s="40"/>
      <c r="B99" s="41"/>
      <c r="C99" s="207" t="s">
        <v>464</v>
      </c>
      <c r="D99" s="207" t="s">
        <v>131</v>
      </c>
      <c r="E99" s="208" t="s">
        <v>465</v>
      </c>
      <c r="F99" s="209" t="s">
        <v>466</v>
      </c>
      <c r="G99" s="210" t="s">
        <v>467</v>
      </c>
      <c r="H99" s="211">
        <v>0.52000000000000002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43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430</v>
      </c>
      <c r="AT99" s="219" t="s">
        <v>131</v>
      </c>
      <c r="AU99" s="219" t="s">
        <v>82</v>
      </c>
      <c r="AY99" s="19" t="s">
        <v>128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80</v>
      </c>
      <c r="BK99" s="220">
        <f>ROUND(I99*H99,2)</f>
        <v>0</v>
      </c>
      <c r="BL99" s="19" t="s">
        <v>430</v>
      </c>
      <c r="BM99" s="219" t="s">
        <v>468</v>
      </c>
    </row>
    <row r="100" s="2" customFormat="1">
      <c r="A100" s="40"/>
      <c r="B100" s="41"/>
      <c r="C100" s="42"/>
      <c r="D100" s="221" t="s">
        <v>137</v>
      </c>
      <c r="E100" s="42"/>
      <c r="F100" s="222" t="s">
        <v>469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137</v>
      </c>
      <c r="AU100" s="19" t="s">
        <v>82</v>
      </c>
    </row>
    <row r="101" s="13" customFormat="1">
      <c r="A101" s="13"/>
      <c r="B101" s="242"/>
      <c r="C101" s="243"/>
      <c r="D101" s="244" t="s">
        <v>470</v>
      </c>
      <c r="E101" s="245" t="s">
        <v>19</v>
      </c>
      <c r="F101" s="246" t="s">
        <v>471</v>
      </c>
      <c r="G101" s="243"/>
      <c r="H101" s="247">
        <v>0.52000000000000002</v>
      </c>
      <c r="I101" s="248"/>
      <c r="J101" s="243"/>
      <c r="K101" s="243"/>
      <c r="L101" s="249"/>
      <c r="M101" s="250"/>
      <c r="N101" s="251"/>
      <c r="O101" s="251"/>
      <c r="P101" s="251"/>
      <c r="Q101" s="251"/>
      <c r="R101" s="251"/>
      <c r="S101" s="251"/>
      <c r="T101" s="25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53" t="s">
        <v>470</v>
      </c>
      <c r="AU101" s="253" t="s">
        <v>82</v>
      </c>
      <c r="AV101" s="13" t="s">
        <v>82</v>
      </c>
      <c r="AW101" s="13" t="s">
        <v>33</v>
      </c>
      <c r="AX101" s="13" t="s">
        <v>80</v>
      </c>
      <c r="AY101" s="253" t="s">
        <v>128</v>
      </c>
    </row>
    <row r="102" s="2" customFormat="1" ht="24.15" customHeight="1">
      <c r="A102" s="40"/>
      <c r="B102" s="41"/>
      <c r="C102" s="207" t="s">
        <v>376</v>
      </c>
      <c r="D102" s="207" t="s">
        <v>131</v>
      </c>
      <c r="E102" s="208" t="s">
        <v>472</v>
      </c>
      <c r="F102" s="209" t="s">
        <v>473</v>
      </c>
      <c r="G102" s="210" t="s">
        <v>467</v>
      </c>
      <c r="H102" s="211">
        <v>14.619999999999999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43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430</v>
      </c>
      <c r="AT102" s="219" t="s">
        <v>131</v>
      </c>
      <c r="AU102" s="219" t="s">
        <v>82</v>
      </c>
      <c r="AY102" s="19" t="s">
        <v>128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80</v>
      </c>
      <c r="BK102" s="220">
        <f>ROUND(I102*H102,2)</f>
        <v>0</v>
      </c>
      <c r="BL102" s="19" t="s">
        <v>430</v>
      </c>
      <c r="BM102" s="219" t="s">
        <v>474</v>
      </c>
    </row>
    <row r="103" s="2" customFormat="1">
      <c r="A103" s="40"/>
      <c r="B103" s="41"/>
      <c r="C103" s="42"/>
      <c r="D103" s="221" t="s">
        <v>137</v>
      </c>
      <c r="E103" s="42"/>
      <c r="F103" s="222" t="s">
        <v>475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137</v>
      </c>
      <c r="AU103" s="19" t="s">
        <v>82</v>
      </c>
    </row>
    <row r="104" s="13" customFormat="1">
      <c r="A104" s="13"/>
      <c r="B104" s="242"/>
      <c r="C104" s="243"/>
      <c r="D104" s="244" t="s">
        <v>470</v>
      </c>
      <c r="E104" s="245" t="s">
        <v>19</v>
      </c>
      <c r="F104" s="246" t="s">
        <v>476</v>
      </c>
      <c r="G104" s="243"/>
      <c r="H104" s="247">
        <v>14.619999999999999</v>
      </c>
      <c r="I104" s="248"/>
      <c r="J104" s="243"/>
      <c r="K104" s="243"/>
      <c r="L104" s="249"/>
      <c r="M104" s="250"/>
      <c r="N104" s="251"/>
      <c r="O104" s="251"/>
      <c r="P104" s="251"/>
      <c r="Q104" s="251"/>
      <c r="R104" s="251"/>
      <c r="S104" s="251"/>
      <c r="T104" s="25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3" t="s">
        <v>470</v>
      </c>
      <c r="AU104" s="253" t="s">
        <v>82</v>
      </c>
      <c r="AV104" s="13" t="s">
        <v>82</v>
      </c>
      <c r="AW104" s="13" t="s">
        <v>33</v>
      </c>
      <c r="AX104" s="13" t="s">
        <v>80</v>
      </c>
      <c r="AY104" s="253" t="s">
        <v>128</v>
      </c>
    </row>
    <row r="105" s="2" customFormat="1" ht="24.15" customHeight="1">
      <c r="A105" s="40"/>
      <c r="B105" s="41"/>
      <c r="C105" s="207" t="s">
        <v>80</v>
      </c>
      <c r="D105" s="207" t="s">
        <v>131</v>
      </c>
      <c r="E105" s="208" t="s">
        <v>477</v>
      </c>
      <c r="F105" s="209" t="s">
        <v>478</v>
      </c>
      <c r="G105" s="210" t="s">
        <v>467</v>
      </c>
      <c r="H105" s="211">
        <v>38.076999999999998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43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430</v>
      </c>
      <c r="AT105" s="219" t="s">
        <v>131</v>
      </c>
      <c r="AU105" s="219" t="s">
        <v>82</v>
      </c>
      <c r="AY105" s="19" t="s">
        <v>128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80</v>
      </c>
      <c r="BK105" s="220">
        <f>ROUND(I105*H105,2)</f>
        <v>0</v>
      </c>
      <c r="BL105" s="19" t="s">
        <v>430</v>
      </c>
      <c r="BM105" s="219" t="s">
        <v>479</v>
      </c>
    </row>
    <row r="106" s="2" customFormat="1">
      <c r="A106" s="40"/>
      <c r="B106" s="41"/>
      <c r="C106" s="42"/>
      <c r="D106" s="221" t="s">
        <v>137</v>
      </c>
      <c r="E106" s="42"/>
      <c r="F106" s="222" t="s">
        <v>480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137</v>
      </c>
      <c r="AU106" s="19" t="s">
        <v>82</v>
      </c>
    </row>
    <row r="107" s="13" customFormat="1">
      <c r="A107" s="13"/>
      <c r="B107" s="242"/>
      <c r="C107" s="243"/>
      <c r="D107" s="244" t="s">
        <v>470</v>
      </c>
      <c r="E107" s="245" t="s">
        <v>19</v>
      </c>
      <c r="F107" s="246" t="s">
        <v>481</v>
      </c>
      <c r="G107" s="243"/>
      <c r="H107" s="247">
        <v>38.076999999999998</v>
      </c>
      <c r="I107" s="248"/>
      <c r="J107" s="243"/>
      <c r="K107" s="243"/>
      <c r="L107" s="249"/>
      <c r="M107" s="250"/>
      <c r="N107" s="251"/>
      <c r="O107" s="251"/>
      <c r="P107" s="251"/>
      <c r="Q107" s="251"/>
      <c r="R107" s="251"/>
      <c r="S107" s="251"/>
      <c r="T107" s="25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3" t="s">
        <v>470</v>
      </c>
      <c r="AU107" s="253" t="s">
        <v>82</v>
      </c>
      <c r="AV107" s="13" t="s">
        <v>82</v>
      </c>
      <c r="AW107" s="13" t="s">
        <v>33</v>
      </c>
      <c r="AX107" s="13" t="s">
        <v>80</v>
      </c>
      <c r="AY107" s="253" t="s">
        <v>128</v>
      </c>
    </row>
    <row r="108" s="2" customFormat="1" ht="24.15" customHeight="1">
      <c r="A108" s="40"/>
      <c r="B108" s="41"/>
      <c r="C108" s="207" t="s">
        <v>82</v>
      </c>
      <c r="D108" s="207" t="s">
        <v>131</v>
      </c>
      <c r="E108" s="208" t="s">
        <v>482</v>
      </c>
      <c r="F108" s="209" t="s">
        <v>483</v>
      </c>
      <c r="G108" s="210" t="s">
        <v>467</v>
      </c>
      <c r="H108" s="211">
        <v>37.159999999999997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43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430</v>
      </c>
      <c r="AT108" s="219" t="s">
        <v>131</v>
      </c>
      <c r="AU108" s="219" t="s">
        <v>82</v>
      </c>
      <c r="AY108" s="19" t="s">
        <v>128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80</v>
      </c>
      <c r="BK108" s="220">
        <f>ROUND(I108*H108,2)</f>
        <v>0</v>
      </c>
      <c r="BL108" s="19" t="s">
        <v>430</v>
      </c>
      <c r="BM108" s="219" t="s">
        <v>484</v>
      </c>
    </row>
    <row r="109" s="2" customFormat="1">
      <c r="A109" s="40"/>
      <c r="B109" s="41"/>
      <c r="C109" s="42"/>
      <c r="D109" s="221" t="s">
        <v>137</v>
      </c>
      <c r="E109" s="42"/>
      <c r="F109" s="222" t="s">
        <v>485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137</v>
      </c>
      <c r="AU109" s="19" t="s">
        <v>82</v>
      </c>
    </row>
    <row r="110" s="13" customFormat="1">
      <c r="A110" s="13"/>
      <c r="B110" s="242"/>
      <c r="C110" s="243"/>
      <c r="D110" s="244" t="s">
        <v>470</v>
      </c>
      <c r="E110" s="245" t="s">
        <v>19</v>
      </c>
      <c r="F110" s="246" t="s">
        <v>486</v>
      </c>
      <c r="G110" s="243"/>
      <c r="H110" s="247">
        <v>37.159999999999997</v>
      </c>
      <c r="I110" s="248"/>
      <c r="J110" s="243"/>
      <c r="K110" s="243"/>
      <c r="L110" s="249"/>
      <c r="M110" s="250"/>
      <c r="N110" s="251"/>
      <c r="O110" s="251"/>
      <c r="P110" s="251"/>
      <c r="Q110" s="251"/>
      <c r="R110" s="251"/>
      <c r="S110" s="251"/>
      <c r="T110" s="25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3" t="s">
        <v>470</v>
      </c>
      <c r="AU110" s="253" t="s">
        <v>82</v>
      </c>
      <c r="AV110" s="13" t="s">
        <v>82</v>
      </c>
      <c r="AW110" s="13" t="s">
        <v>33</v>
      </c>
      <c r="AX110" s="13" t="s">
        <v>80</v>
      </c>
      <c r="AY110" s="253" t="s">
        <v>128</v>
      </c>
    </row>
    <row r="111" s="2" customFormat="1" ht="37.8" customHeight="1">
      <c r="A111" s="40"/>
      <c r="B111" s="41"/>
      <c r="C111" s="207" t="s">
        <v>487</v>
      </c>
      <c r="D111" s="207" t="s">
        <v>131</v>
      </c>
      <c r="E111" s="208" t="s">
        <v>488</v>
      </c>
      <c r="F111" s="209" t="s">
        <v>489</v>
      </c>
      <c r="G111" s="210" t="s">
        <v>467</v>
      </c>
      <c r="H111" s="211">
        <v>46.575000000000003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43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430</v>
      </c>
      <c r="AT111" s="219" t="s">
        <v>131</v>
      </c>
      <c r="AU111" s="219" t="s">
        <v>82</v>
      </c>
      <c r="AY111" s="19" t="s">
        <v>128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80</v>
      </c>
      <c r="BK111" s="220">
        <f>ROUND(I111*H111,2)</f>
        <v>0</v>
      </c>
      <c r="BL111" s="19" t="s">
        <v>430</v>
      </c>
      <c r="BM111" s="219" t="s">
        <v>490</v>
      </c>
    </row>
    <row r="112" s="2" customFormat="1">
      <c r="A112" s="40"/>
      <c r="B112" s="41"/>
      <c r="C112" s="42"/>
      <c r="D112" s="221" t="s">
        <v>137</v>
      </c>
      <c r="E112" s="42"/>
      <c r="F112" s="222" t="s">
        <v>491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137</v>
      </c>
      <c r="AU112" s="19" t="s">
        <v>82</v>
      </c>
    </row>
    <row r="113" s="13" customFormat="1">
      <c r="A113" s="13"/>
      <c r="B113" s="242"/>
      <c r="C113" s="243"/>
      <c r="D113" s="244" t="s">
        <v>470</v>
      </c>
      <c r="E113" s="245" t="s">
        <v>19</v>
      </c>
      <c r="F113" s="246" t="s">
        <v>492</v>
      </c>
      <c r="G113" s="243"/>
      <c r="H113" s="247">
        <v>44.628</v>
      </c>
      <c r="I113" s="248"/>
      <c r="J113" s="243"/>
      <c r="K113" s="243"/>
      <c r="L113" s="249"/>
      <c r="M113" s="250"/>
      <c r="N113" s="251"/>
      <c r="O113" s="251"/>
      <c r="P113" s="251"/>
      <c r="Q113" s="251"/>
      <c r="R113" s="251"/>
      <c r="S113" s="251"/>
      <c r="T113" s="25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3" t="s">
        <v>470</v>
      </c>
      <c r="AU113" s="253" t="s">
        <v>82</v>
      </c>
      <c r="AV113" s="13" t="s">
        <v>82</v>
      </c>
      <c r="AW113" s="13" t="s">
        <v>33</v>
      </c>
      <c r="AX113" s="13" t="s">
        <v>72</v>
      </c>
      <c r="AY113" s="253" t="s">
        <v>128</v>
      </c>
    </row>
    <row r="114" s="13" customFormat="1">
      <c r="A114" s="13"/>
      <c r="B114" s="242"/>
      <c r="C114" s="243"/>
      <c r="D114" s="244" t="s">
        <v>470</v>
      </c>
      <c r="E114" s="245" t="s">
        <v>19</v>
      </c>
      <c r="F114" s="246" t="s">
        <v>493</v>
      </c>
      <c r="G114" s="243"/>
      <c r="H114" s="247">
        <v>1.9470000000000001</v>
      </c>
      <c r="I114" s="248"/>
      <c r="J114" s="243"/>
      <c r="K114" s="243"/>
      <c r="L114" s="249"/>
      <c r="M114" s="250"/>
      <c r="N114" s="251"/>
      <c r="O114" s="251"/>
      <c r="P114" s="251"/>
      <c r="Q114" s="251"/>
      <c r="R114" s="251"/>
      <c r="S114" s="251"/>
      <c r="T114" s="25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3" t="s">
        <v>470</v>
      </c>
      <c r="AU114" s="253" t="s">
        <v>82</v>
      </c>
      <c r="AV114" s="13" t="s">
        <v>82</v>
      </c>
      <c r="AW114" s="13" t="s">
        <v>33</v>
      </c>
      <c r="AX114" s="13" t="s">
        <v>72</v>
      </c>
      <c r="AY114" s="253" t="s">
        <v>128</v>
      </c>
    </row>
    <row r="115" s="14" customFormat="1">
      <c r="A115" s="14"/>
      <c r="B115" s="254"/>
      <c r="C115" s="255"/>
      <c r="D115" s="244" t="s">
        <v>470</v>
      </c>
      <c r="E115" s="256" t="s">
        <v>19</v>
      </c>
      <c r="F115" s="257" t="s">
        <v>494</v>
      </c>
      <c r="G115" s="255"/>
      <c r="H115" s="258">
        <v>46.575000000000003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4" t="s">
        <v>470</v>
      </c>
      <c r="AU115" s="264" t="s">
        <v>82</v>
      </c>
      <c r="AV115" s="14" t="s">
        <v>430</v>
      </c>
      <c r="AW115" s="14" t="s">
        <v>33</v>
      </c>
      <c r="AX115" s="14" t="s">
        <v>80</v>
      </c>
      <c r="AY115" s="264" t="s">
        <v>128</v>
      </c>
    </row>
    <row r="116" s="2" customFormat="1" ht="24.15" customHeight="1">
      <c r="A116" s="40"/>
      <c r="B116" s="41"/>
      <c r="C116" s="207" t="s">
        <v>430</v>
      </c>
      <c r="D116" s="207" t="s">
        <v>131</v>
      </c>
      <c r="E116" s="208" t="s">
        <v>495</v>
      </c>
      <c r="F116" s="209" t="s">
        <v>496</v>
      </c>
      <c r="G116" s="210" t="s">
        <v>497</v>
      </c>
      <c r="H116" s="211">
        <v>83.834999999999994</v>
      </c>
      <c r="I116" s="212"/>
      <c r="J116" s="213">
        <f>ROUND(I116*H116,2)</f>
        <v>0</v>
      </c>
      <c r="K116" s="214"/>
      <c r="L116" s="46"/>
      <c r="M116" s="215" t="s">
        <v>19</v>
      </c>
      <c r="N116" s="216" t="s">
        <v>43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430</v>
      </c>
      <c r="AT116" s="219" t="s">
        <v>131</v>
      </c>
      <c r="AU116" s="219" t="s">
        <v>82</v>
      </c>
      <c r="AY116" s="19" t="s">
        <v>128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80</v>
      </c>
      <c r="BK116" s="220">
        <f>ROUND(I116*H116,2)</f>
        <v>0</v>
      </c>
      <c r="BL116" s="19" t="s">
        <v>430</v>
      </c>
      <c r="BM116" s="219" t="s">
        <v>498</v>
      </c>
    </row>
    <row r="117" s="2" customFormat="1">
      <c r="A117" s="40"/>
      <c r="B117" s="41"/>
      <c r="C117" s="42"/>
      <c r="D117" s="221" t="s">
        <v>137</v>
      </c>
      <c r="E117" s="42"/>
      <c r="F117" s="222" t="s">
        <v>499</v>
      </c>
      <c r="G117" s="42"/>
      <c r="H117" s="42"/>
      <c r="I117" s="223"/>
      <c r="J117" s="42"/>
      <c r="K117" s="42"/>
      <c r="L117" s="46"/>
      <c r="M117" s="224"/>
      <c r="N117" s="22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137</v>
      </c>
      <c r="AU117" s="19" t="s">
        <v>82</v>
      </c>
    </row>
    <row r="118" s="13" customFormat="1">
      <c r="A118" s="13"/>
      <c r="B118" s="242"/>
      <c r="C118" s="243"/>
      <c r="D118" s="244" t="s">
        <v>470</v>
      </c>
      <c r="E118" s="245" t="s">
        <v>19</v>
      </c>
      <c r="F118" s="246" t="s">
        <v>500</v>
      </c>
      <c r="G118" s="243"/>
      <c r="H118" s="247">
        <v>83.834999999999994</v>
      </c>
      <c r="I118" s="248"/>
      <c r="J118" s="243"/>
      <c r="K118" s="243"/>
      <c r="L118" s="249"/>
      <c r="M118" s="250"/>
      <c r="N118" s="251"/>
      <c r="O118" s="251"/>
      <c r="P118" s="251"/>
      <c r="Q118" s="251"/>
      <c r="R118" s="251"/>
      <c r="S118" s="251"/>
      <c r="T118" s="25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3" t="s">
        <v>470</v>
      </c>
      <c r="AU118" s="253" t="s">
        <v>82</v>
      </c>
      <c r="AV118" s="13" t="s">
        <v>82</v>
      </c>
      <c r="AW118" s="13" t="s">
        <v>33</v>
      </c>
      <c r="AX118" s="13" t="s">
        <v>80</v>
      </c>
      <c r="AY118" s="253" t="s">
        <v>128</v>
      </c>
    </row>
    <row r="119" s="2" customFormat="1" ht="24.15" customHeight="1">
      <c r="A119" s="40"/>
      <c r="B119" s="41"/>
      <c r="C119" s="207" t="s">
        <v>152</v>
      </c>
      <c r="D119" s="207" t="s">
        <v>131</v>
      </c>
      <c r="E119" s="208" t="s">
        <v>501</v>
      </c>
      <c r="F119" s="209" t="s">
        <v>502</v>
      </c>
      <c r="G119" s="210" t="s">
        <v>467</v>
      </c>
      <c r="H119" s="211">
        <v>46.575000000000003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43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430</v>
      </c>
      <c r="AT119" s="219" t="s">
        <v>131</v>
      </c>
      <c r="AU119" s="219" t="s">
        <v>82</v>
      </c>
      <c r="AY119" s="19" t="s">
        <v>128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80</v>
      </c>
      <c r="BK119" s="220">
        <f>ROUND(I119*H119,2)</f>
        <v>0</v>
      </c>
      <c r="BL119" s="19" t="s">
        <v>430</v>
      </c>
      <c r="BM119" s="219" t="s">
        <v>503</v>
      </c>
    </row>
    <row r="120" s="2" customFormat="1">
      <c r="A120" s="40"/>
      <c r="B120" s="41"/>
      <c r="C120" s="42"/>
      <c r="D120" s="221" t="s">
        <v>137</v>
      </c>
      <c r="E120" s="42"/>
      <c r="F120" s="222" t="s">
        <v>504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137</v>
      </c>
      <c r="AU120" s="19" t="s">
        <v>82</v>
      </c>
    </row>
    <row r="121" s="2" customFormat="1" ht="33" customHeight="1">
      <c r="A121" s="40"/>
      <c r="B121" s="41"/>
      <c r="C121" s="207" t="s">
        <v>160</v>
      </c>
      <c r="D121" s="207" t="s">
        <v>131</v>
      </c>
      <c r="E121" s="208" t="s">
        <v>505</v>
      </c>
      <c r="F121" s="209" t="s">
        <v>506</v>
      </c>
      <c r="G121" s="210" t="s">
        <v>467</v>
      </c>
      <c r="H121" s="211">
        <v>10.464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43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430</v>
      </c>
      <c r="AT121" s="219" t="s">
        <v>131</v>
      </c>
      <c r="AU121" s="219" t="s">
        <v>82</v>
      </c>
      <c r="AY121" s="19" t="s">
        <v>128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80</v>
      </c>
      <c r="BK121" s="220">
        <f>ROUND(I121*H121,2)</f>
        <v>0</v>
      </c>
      <c r="BL121" s="19" t="s">
        <v>430</v>
      </c>
      <c r="BM121" s="219" t="s">
        <v>507</v>
      </c>
    </row>
    <row r="122" s="2" customFormat="1">
      <c r="A122" s="40"/>
      <c r="B122" s="41"/>
      <c r="C122" s="42"/>
      <c r="D122" s="221" t="s">
        <v>137</v>
      </c>
      <c r="E122" s="42"/>
      <c r="F122" s="222" t="s">
        <v>508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137</v>
      </c>
      <c r="AU122" s="19" t="s">
        <v>82</v>
      </c>
    </row>
    <row r="123" s="13" customFormat="1">
      <c r="A123" s="13"/>
      <c r="B123" s="242"/>
      <c r="C123" s="243"/>
      <c r="D123" s="244" t="s">
        <v>470</v>
      </c>
      <c r="E123" s="245" t="s">
        <v>19</v>
      </c>
      <c r="F123" s="246" t="s">
        <v>509</v>
      </c>
      <c r="G123" s="243"/>
      <c r="H123" s="247">
        <v>10.464</v>
      </c>
      <c r="I123" s="248"/>
      <c r="J123" s="243"/>
      <c r="K123" s="243"/>
      <c r="L123" s="249"/>
      <c r="M123" s="250"/>
      <c r="N123" s="251"/>
      <c r="O123" s="251"/>
      <c r="P123" s="251"/>
      <c r="Q123" s="251"/>
      <c r="R123" s="251"/>
      <c r="S123" s="251"/>
      <c r="T123" s="25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3" t="s">
        <v>470</v>
      </c>
      <c r="AU123" s="253" t="s">
        <v>82</v>
      </c>
      <c r="AV123" s="13" t="s">
        <v>82</v>
      </c>
      <c r="AW123" s="13" t="s">
        <v>33</v>
      </c>
      <c r="AX123" s="13" t="s">
        <v>80</v>
      </c>
      <c r="AY123" s="253" t="s">
        <v>128</v>
      </c>
    </row>
    <row r="124" s="2" customFormat="1" ht="33" customHeight="1">
      <c r="A124" s="40"/>
      <c r="B124" s="41"/>
      <c r="C124" s="207" t="s">
        <v>510</v>
      </c>
      <c r="D124" s="207" t="s">
        <v>131</v>
      </c>
      <c r="E124" s="208" t="s">
        <v>511</v>
      </c>
      <c r="F124" s="209" t="s">
        <v>512</v>
      </c>
      <c r="G124" s="210" t="s">
        <v>467</v>
      </c>
      <c r="H124" s="211">
        <v>32.817999999999998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43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430</v>
      </c>
      <c r="AT124" s="219" t="s">
        <v>131</v>
      </c>
      <c r="AU124" s="219" t="s">
        <v>82</v>
      </c>
      <c r="AY124" s="19" t="s">
        <v>128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80</v>
      </c>
      <c r="BK124" s="220">
        <f>ROUND(I124*H124,2)</f>
        <v>0</v>
      </c>
      <c r="BL124" s="19" t="s">
        <v>430</v>
      </c>
      <c r="BM124" s="219" t="s">
        <v>513</v>
      </c>
    </row>
    <row r="125" s="2" customFormat="1">
      <c r="A125" s="40"/>
      <c r="B125" s="41"/>
      <c r="C125" s="42"/>
      <c r="D125" s="221" t="s">
        <v>137</v>
      </c>
      <c r="E125" s="42"/>
      <c r="F125" s="222" t="s">
        <v>514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137</v>
      </c>
      <c r="AU125" s="19" t="s">
        <v>82</v>
      </c>
    </row>
    <row r="126" s="13" customFormat="1">
      <c r="A126" s="13"/>
      <c r="B126" s="242"/>
      <c r="C126" s="243"/>
      <c r="D126" s="244" t="s">
        <v>470</v>
      </c>
      <c r="E126" s="245" t="s">
        <v>19</v>
      </c>
      <c r="F126" s="246" t="s">
        <v>515</v>
      </c>
      <c r="G126" s="243"/>
      <c r="H126" s="247">
        <v>30.847000000000001</v>
      </c>
      <c r="I126" s="248"/>
      <c r="J126" s="243"/>
      <c r="K126" s="243"/>
      <c r="L126" s="249"/>
      <c r="M126" s="250"/>
      <c r="N126" s="251"/>
      <c r="O126" s="251"/>
      <c r="P126" s="251"/>
      <c r="Q126" s="251"/>
      <c r="R126" s="251"/>
      <c r="S126" s="251"/>
      <c r="T126" s="25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3" t="s">
        <v>470</v>
      </c>
      <c r="AU126" s="253" t="s">
        <v>82</v>
      </c>
      <c r="AV126" s="13" t="s">
        <v>82</v>
      </c>
      <c r="AW126" s="13" t="s">
        <v>33</v>
      </c>
      <c r="AX126" s="13" t="s">
        <v>72</v>
      </c>
      <c r="AY126" s="253" t="s">
        <v>128</v>
      </c>
    </row>
    <row r="127" s="13" customFormat="1">
      <c r="A127" s="13"/>
      <c r="B127" s="242"/>
      <c r="C127" s="243"/>
      <c r="D127" s="244" t="s">
        <v>470</v>
      </c>
      <c r="E127" s="245" t="s">
        <v>19</v>
      </c>
      <c r="F127" s="246" t="s">
        <v>516</v>
      </c>
      <c r="G127" s="243"/>
      <c r="H127" s="247">
        <v>1.9710000000000001</v>
      </c>
      <c r="I127" s="248"/>
      <c r="J127" s="243"/>
      <c r="K127" s="243"/>
      <c r="L127" s="249"/>
      <c r="M127" s="250"/>
      <c r="N127" s="251"/>
      <c r="O127" s="251"/>
      <c r="P127" s="251"/>
      <c r="Q127" s="251"/>
      <c r="R127" s="251"/>
      <c r="S127" s="251"/>
      <c r="T127" s="25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3" t="s">
        <v>470</v>
      </c>
      <c r="AU127" s="253" t="s">
        <v>82</v>
      </c>
      <c r="AV127" s="13" t="s">
        <v>82</v>
      </c>
      <c r="AW127" s="13" t="s">
        <v>33</v>
      </c>
      <c r="AX127" s="13" t="s">
        <v>72</v>
      </c>
      <c r="AY127" s="253" t="s">
        <v>128</v>
      </c>
    </row>
    <row r="128" s="14" customFormat="1">
      <c r="A128" s="14"/>
      <c r="B128" s="254"/>
      <c r="C128" s="255"/>
      <c r="D128" s="244" t="s">
        <v>470</v>
      </c>
      <c r="E128" s="256" t="s">
        <v>19</v>
      </c>
      <c r="F128" s="257" t="s">
        <v>494</v>
      </c>
      <c r="G128" s="255"/>
      <c r="H128" s="258">
        <v>32.817999999999998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4" t="s">
        <v>470</v>
      </c>
      <c r="AU128" s="264" t="s">
        <v>82</v>
      </c>
      <c r="AV128" s="14" t="s">
        <v>430</v>
      </c>
      <c r="AW128" s="14" t="s">
        <v>33</v>
      </c>
      <c r="AX128" s="14" t="s">
        <v>80</v>
      </c>
      <c r="AY128" s="264" t="s">
        <v>128</v>
      </c>
    </row>
    <row r="129" s="2" customFormat="1" ht="37.8" customHeight="1">
      <c r="A129" s="40"/>
      <c r="B129" s="41"/>
      <c r="C129" s="207" t="s">
        <v>517</v>
      </c>
      <c r="D129" s="207" t="s">
        <v>131</v>
      </c>
      <c r="E129" s="208" t="s">
        <v>518</v>
      </c>
      <c r="F129" s="209" t="s">
        <v>519</v>
      </c>
      <c r="G129" s="210" t="s">
        <v>467</v>
      </c>
      <c r="H129" s="211">
        <v>32.817999999999998</v>
      </c>
      <c r="I129" s="212"/>
      <c r="J129" s="213">
        <f>ROUND(I129*H129,2)</f>
        <v>0</v>
      </c>
      <c r="K129" s="214"/>
      <c r="L129" s="46"/>
      <c r="M129" s="215" t="s">
        <v>19</v>
      </c>
      <c r="N129" s="216" t="s">
        <v>43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430</v>
      </c>
      <c r="AT129" s="219" t="s">
        <v>131</v>
      </c>
      <c r="AU129" s="219" t="s">
        <v>82</v>
      </c>
      <c r="AY129" s="19" t="s">
        <v>128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80</v>
      </c>
      <c r="BK129" s="220">
        <f>ROUND(I129*H129,2)</f>
        <v>0</v>
      </c>
      <c r="BL129" s="19" t="s">
        <v>430</v>
      </c>
      <c r="BM129" s="219" t="s">
        <v>520</v>
      </c>
    </row>
    <row r="130" s="2" customFormat="1">
      <c r="A130" s="40"/>
      <c r="B130" s="41"/>
      <c r="C130" s="42"/>
      <c r="D130" s="221" t="s">
        <v>137</v>
      </c>
      <c r="E130" s="42"/>
      <c r="F130" s="222" t="s">
        <v>521</v>
      </c>
      <c r="G130" s="42"/>
      <c r="H130" s="42"/>
      <c r="I130" s="223"/>
      <c r="J130" s="42"/>
      <c r="K130" s="42"/>
      <c r="L130" s="46"/>
      <c r="M130" s="224"/>
      <c r="N130" s="22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137</v>
      </c>
      <c r="AU130" s="19" t="s">
        <v>82</v>
      </c>
    </row>
    <row r="131" s="2" customFormat="1" ht="21.75" customHeight="1">
      <c r="A131" s="40"/>
      <c r="B131" s="41"/>
      <c r="C131" s="207" t="s">
        <v>176</v>
      </c>
      <c r="D131" s="207" t="s">
        <v>131</v>
      </c>
      <c r="E131" s="208" t="s">
        <v>522</v>
      </c>
      <c r="F131" s="209" t="s">
        <v>523</v>
      </c>
      <c r="G131" s="210" t="s">
        <v>524</v>
      </c>
      <c r="H131" s="211">
        <v>58.942999999999998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43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430</v>
      </c>
      <c r="AT131" s="219" t="s">
        <v>131</v>
      </c>
      <c r="AU131" s="219" t="s">
        <v>82</v>
      </c>
      <c r="AY131" s="19" t="s">
        <v>128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80</v>
      </c>
      <c r="BK131" s="220">
        <f>ROUND(I131*H131,2)</f>
        <v>0</v>
      </c>
      <c r="BL131" s="19" t="s">
        <v>430</v>
      </c>
      <c r="BM131" s="219" t="s">
        <v>525</v>
      </c>
    </row>
    <row r="132" s="2" customFormat="1">
      <c r="A132" s="40"/>
      <c r="B132" s="41"/>
      <c r="C132" s="42"/>
      <c r="D132" s="221" t="s">
        <v>137</v>
      </c>
      <c r="E132" s="42"/>
      <c r="F132" s="222" t="s">
        <v>526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137</v>
      </c>
      <c r="AU132" s="19" t="s">
        <v>82</v>
      </c>
    </row>
    <row r="133" s="13" customFormat="1">
      <c r="A133" s="13"/>
      <c r="B133" s="242"/>
      <c r="C133" s="243"/>
      <c r="D133" s="244" t="s">
        <v>470</v>
      </c>
      <c r="E133" s="245" t="s">
        <v>19</v>
      </c>
      <c r="F133" s="246" t="s">
        <v>527</v>
      </c>
      <c r="G133" s="243"/>
      <c r="H133" s="247">
        <v>58.942999999999998</v>
      </c>
      <c r="I133" s="248"/>
      <c r="J133" s="243"/>
      <c r="K133" s="243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470</v>
      </c>
      <c r="AU133" s="253" t="s">
        <v>82</v>
      </c>
      <c r="AV133" s="13" t="s">
        <v>82</v>
      </c>
      <c r="AW133" s="13" t="s">
        <v>33</v>
      </c>
      <c r="AX133" s="13" t="s">
        <v>80</v>
      </c>
      <c r="AY133" s="253" t="s">
        <v>128</v>
      </c>
    </row>
    <row r="134" s="12" customFormat="1" ht="22.8" customHeight="1">
      <c r="A134" s="12"/>
      <c r="B134" s="191"/>
      <c r="C134" s="192"/>
      <c r="D134" s="193" t="s">
        <v>71</v>
      </c>
      <c r="E134" s="205" t="s">
        <v>430</v>
      </c>
      <c r="F134" s="205" t="s">
        <v>528</v>
      </c>
      <c r="G134" s="192"/>
      <c r="H134" s="192"/>
      <c r="I134" s="195"/>
      <c r="J134" s="206">
        <f>BK134</f>
        <v>0</v>
      </c>
      <c r="K134" s="192"/>
      <c r="L134" s="197"/>
      <c r="M134" s="198"/>
      <c r="N134" s="199"/>
      <c r="O134" s="199"/>
      <c r="P134" s="200">
        <f>SUM(P135:P140)</f>
        <v>0</v>
      </c>
      <c r="Q134" s="199"/>
      <c r="R134" s="200">
        <f>SUM(R135:R140)</f>
        <v>0</v>
      </c>
      <c r="S134" s="199"/>
      <c r="T134" s="201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2" t="s">
        <v>80</v>
      </c>
      <c r="AT134" s="203" t="s">
        <v>71</v>
      </c>
      <c r="AU134" s="203" t="s">
        <v>80</v>
      </c>
      <c r="AY134" s="202" t="s">
        <v>128</v>
      </c>
      <c r="BK134" s="204">
        <f>SUM(BK135:BK140)</f>
        <v>0</v>
      </c>
    </row>
    <row r="135" s="2" customFormat="1" ht="16.5" customHeight="1">
      <c r="A135" s="40"/>
      <c r="B135" s="41"/>
      <c r="C135" s="207" t="s">
        <v>181</v>
      </c>
      <c r="D135" s="207" t="s">
        <v>131</v>
      </c>
      <c r="E135" s="208" t="s">
        <v>529</v>
      </c>
      <c r="F135" s="209" t="s">
        <v>530</v>
      </c>
      <c r="G135" s="210" t="s">
        <v>467</v>
      </c>
      <c r="H135" s="211">
        <v>8.9420000000000002</v>
      </c>
      <c r="I135" s="212"/>
      <c r="J135" s="213">
        <f>ROUND(I135*H135,2)</f>
        <v>0</v>
      </c>
      <c r="K135" s="214"/>
      <c r="L135" s="46"/>
      <c r="M135" s="215" t="s">
        <v>19</v>
      </c>
      <c r="N135" s="216" t="s">
        <v>43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430</v>
      </c>
      <c r="AT135" s="219" t="s">
        <v>131</v>
      </c>
      <c r="AU135" s="219" t="s">
        <v>82</v>
      </c>
      <c r="AY135" s="19" t="s">
        <v>128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80</v>
      </c>
      <c r="BK135" s="220">
        <f>ROUND(I135*H135,2)</f>
        <v>0</v>
      </c>
      <c r="BL135" s="19" t="s">
        <v>430</v>
      </c>
      <c r="BM135" s="219" t="s">
        <v>531</v>
      </c>
    </row>
    <row r="136" s="2" customFormat="1">
      <c r="A136" s="40"/>
      <c r="B136" s="41"/>
      <c r="C136" s="42"/>
      <c r="D136" s="221" t="s">
        <v>137</v>
      </c>
      <c r="E136" s="42"/>
      <c r="F136" s="222" t="s">
        <v>532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137</v>
      </c>
      <c r="AU136" s="19" t="s">
        <v>82</v>
      </c>
    </row>
    <row r="137" s="13" customFormat="1">
      <c r="A137" s="13"/>
      <c r="B137" s="242"/>
      <c r="C137" s="243"/>
      <c r="D137" s="244" t="s">
        <v>470</v>
      </c>
      <c r="E137" s="245" t="s">
        <v>19</v>
      </c>
      <c r="F137" s="246" t="s">
        <v>533</v>
      </c>
      <c r="G137" s="243"/>
      <c r="H137" s="247">
        <v>8.9420000000000002</v>
      </c>
      <c r="I137" s="248"/>
      <c r="J137" s="243"/>
      <c r="K137" s="243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470</v>
      </c>
      <c r="AU137" s="253" t="s">
        <v>82</v>
      </c>
      <c r="AV137" s="13" t="s">
        <v>82</v>
      </c>
      <c r="AW137" s="13" t="s">
        <v>33</v>
      </c>
      <c r="AX137" s="13" t="s">
        <v>80</v>
      </c>
      <c r="AY137" s="253" t="s">
        <v>128</v>
      </c>
    </row>
    <row r="138" s="2" customFormat="1" ht="21.75" customHeight="1">
      <c r="A138" s="40"/>
      <c r="B138" s="41"/>
      <c r="C138" s="207" t="s">
        <v>186</v>
      </c>
      <c r="D138" s="207" t="s">
        <v>131</v>
      </c>
      <c r="E138" s="208" t="s">
        <v>534</v>
      </c>
      <c r="F138" s="209" t="s">
        <v>535</v>
      </c>
      <c r="G138" s="210" t="s">
        <v>467</v>
      </c>
      <c r="H138" s="211">
        <v>0.63200000000000001</v>
      </c>
      <c r="I138" s="212"/>
      <c r="J138" s="213">
        <f>ROUND(I138*H138,2)</f>
        <v>0</v>
      </c>
      <c r="K138" s="214"/>
      <c r="L138" s="46"/>
      <c r="M138" s="215" t="s">
        <v>19</v>
      </c>
      <c r="N138" s="216" t="s">
        <v>43</v>
      </c>
      <c r="O138" s="86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430</v>
      </c>
      <c r="AT138" s="219" t="s">
        <v>131</v>
      </c>
      <c r="AU138" s="219" t="s">
        <v>82</v>
      </c>
      <c r="AY138" s="19" t="s">
        <v>128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80</v>
      </c>
      <c r="BK138" s="220">
        <f>ROUND(I138*H138,2)</f>
        <v>0</v>
      </c>
      <c r="BL138" s="19" t="s">
        <v>430</v>
      </c>
      <c r="BM138" s="219" t="s">
        <v>536</v>
      </c>
    </row>
    <row r="139" s="2" customFormat="1">
      <c r="A139" s="40"/>
      <c r="B139" s="41"/>
      <c r="C139" s="42"/>
      <c r="D139" s="221" t="s">
        <v>137</v>
      </c>
      <c r="E139" s="42"/>
      <c r="F139" s="222" t="s">
        <v>537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137</v>
      </c>
      <c r="AU139" s="19" t="s">
        <v>82</v>
      </c>
    </row>
    <row r="140" s="13" customFormat="1">
      <c r="A140" s="13"/>
      <c r="B140" s="242"/>
      <c r="C140" s="243"/>
      <c r="D140" s="244" t="s">
        <v>470</v>
      </c>
      <c r="E140" s="245" t="s">
        <v>19</v>
      </c>
      <c r="F140" s="246" t="s">
        <v>538</v>
      </c>
      <c r="G140" s="243"/>
      <c r="H140" s="247">
        <v>0.63200000000000001</v>
      </c>
      <c r="I140" s="248"/>
      <c r="J140" s="243"/>
      <c r="K140" s="243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470</v>
      </c>
      <c r="AU140" s="253" t="s">
        <v>82</v>
      </c>
      <c r="AV140" s="13" t="s">
        <v>82</v>
      </c>
      <c r="AW140" s="13" t="s">
        <v>33</v>
      </c>
      <c r="AX140" s="13" t="s">
        <v>80</v>
      </c>
      <c r="AY140" s="253" t="s">
        <v>128</v>
      </c>
    </row>
    <row r="141" s="12" customFormat="1" ht="22.8" customHeight="1">
      <c r="A141" s="12"/>
      <c r="B141" s="191"/>
      <c r="C141" s="192"/>
      <c r="D141" s="193" t="s">
        <v>71</v>
      </c>
      <c r="E141" s="205" t="s">
        <v>517</v>
      </c>
      <c r="F141" s="205" t="s">
        <v>539</v>
      </c>
      <c r="G141" s="192"/>
      <c r="H141" s="192"/>
      <c r="I141" s="195"/>
      <c r="J141" s="206">
        <f>BK141</f>
        <v>0</v>
      </c>
      <c r="K141" s="192"/>
      <c r="L141" s="197"/>
      <c r="M141" s="198"/>
      <c r="N141" s="199"/>
      <c r="O141" s="199"/>
      <c r="P141" s="200">
        <f>SUM(P142:P177)</f>
        <v>0</v>
      </c>
      <c r="Q141" s="199"/>
      <c r="R141" s="200">
        <f>SUM(R142:R177)</f>
        <v>22.717422599999999</v>
      </c>
      <c r="S141" s="199"/>
      <c r="T141" s="201">
        <f>SUM(T142:T177)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2" t="s">
        <v>80</v>
      </c>
      <c r="AT141" s="203" t="s">
        <v>71</v>
      </c>
      <c r="AU141" s="203" t="s">
        <v>80</v>
      </c>
      <c r="AY141" s="202" t="s">
        <v>128</v>
      </c>
      <c r="BK141" s="204">
        <f>SUM(BK142:BK177)</f>
        <v>0</v>
      </c>
    </row>
    <row r="142" s="2" customFormat="1" ht="16.5" customHeight="1">
      <c r="A142" s="40"/>
      <c r="B142" s="41"/>
      <c r="C142" s="207" t="s">
        <v>191</v>
      </c>
      <c r="D142" s="207" t="s">
        <v>131</v>
      </c>
      <c r="E142" s="208" t="s">
        <v>540</v>
      </c>
      <c r="F142" s="209" t="s">
        <v>541</v>
      </c>
      <c r="G142" s="210" t="s">
        <v>240</v>
      </c>
      <c r="H142" s="211">
        <v>2</v>
      </c>
      <c r="I142" s="212"/>
      <c r="J142" s="213">
        <f>ROUND(I142*H142,2)</f>
        <v>0</v>
      </c>
      <c r="K142" s="214"/>
      <c r="L142" s="46"/>
      <c r="M142" s="215" t="s">
        <v>19</v>
      </c>
      <c r="N142" s="216" t="s">
        <v>43</v>
      </c>
      <c r="O142" s="86"/>
      <c r="P142" s="217">
        <f>O142*H142</f>
        <v>0</v>
      </c>
      <c r="Q142" s="217">
        <v>0.068640000000000007</v>
      </c>
      <c r="R142" s="217">
        <f>Q142*H142</f>
        <v>0.13728000000000001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430</v>
      </c>
      <c r="AT142" s="219" t="s">
        <v>131</v>
      </c>
      <c r="AU142" s="219" t="s">
        <v>82</v>
      </c>
      <c r="AY142" s="19" t="s">
        <v>128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80</v>
      </c>
      <c r="BK142" s="220">
        <f>ROUND(I142*H142,2)</f>
        <v>0</v>
      </c>
      <c r="BL142" s="19" t="s">
        <v>430</v>
      </c>
      <c r="BM142" s="219" t="s">
        <v>542</v>
      </c>
    </row>
    <row r="143" s="2" customFormat="1">
      <c r="A143" s="40"/>
      <c r="B143" s="41"/>
      <c r="C143" s="42"/>
      <c r="D143" s="221" t="s">
        <v>137</v>
      </c>
      <c r="E143" s="42"/>
      <c r="F143" s="222" t="s">
        <v>543</v>
      </c>
      <c r="G143" s="42"/>
      <c r="H143" s="42"/>
      <c r="I143" s="223"/>
      <c r="J143" s="42"/>
      <c r="K143" s="42"/>
      <c r="L143" s="46"/>
      <c r="M143" s="224"/>
      <c r="N143" s="22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137</v>
      </c>
      <c r="AU143" s="19" t="s">
        <v>82</v>
      </c>
    </row>
    <row r="144" s="2" customFormat="1" ht="21.75" customHeight="1">
      <c r="A144" s="40"/>
      <c r="B144" s="41"/>
      <c r="C144" s="207" t="s">
        <v>198</v>
      </c>
      <c r="D144" s="207" t="s">
        <v>131</v>
      </c>
      <c r="E144" s="208" t="s">
        <v>544</v>
      </c>
      <c r="F144" s="209" t="s">
        <v>545</v>
      </c>
      <c r="G144" s="210" t="s">
        <v>134</v>
      </c>
      <c r="H144" s="211">
        <v>10</v>
      </c>
      <c r="I144" s="212"/>
      <c r="J144" s="213">
        <f>ROUND(I144*H144,2)</f>
        <v>0</v>
      </c>
      <c r="K144" s="214"/>
      <c r="L144" s="46"/>
      <c r="M144" s="215" t="s">
        <v>19</v>
      </c>
      <c r="N144" s="216" t="s">
        <v>43</v>
      </c>
      <c r="O144" s="86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430</v>
      </c>
      <c r="AT144" s="219" t="s">
        <v>131</v>
      </c>
      <c r="AU144" s="219" t="s">
        <v>82</v>
      </c>
      <c r="AY144" s="19" t="s">
        <v>128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80</v>
      </c>
      <c r="BK144" s="220">
        <f>ROUND(I144*H144,2)</f>
        <v>0</v>
      </c>
      <c r="BL144" s="19" t="s">
        <v>430</v>
      </c>
      <c r="BM144" s="219" t="s">
        <v>546</v>
      </c>
    </row>
    <row r="145" s="2" customFormat="1">
      <c r="A145" s="40"/>
      <c r="B145" s="41"/>
      <c r="C145" s="42"/>
      <c r="D145" s="221" t="s">
        <v>137</v>
      </c>
      <c r="E145" s="42"/>
      <c r="F145" s="222" t="s">
        <v>547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137</v>
      </c>
      <c r="AU145" s="19" t="s">
        <v>82</v>
      </c>
    </row>
    <row r="146" s="2" customFormat="1" ht="16.5" customHeight="1">
      <c r="A146" s="40"/>
      <c r="B146" s="41"/>
      <c r="C146" s="226" t="s">
        <v>208</v>
      </c>
      <c r="D146" s="226" t="s">
        <v>140</v>
      </c>
      <c r="E146" s="227" t="s">
        <v>548</v>
      </c>
      <c r="F146" s="228" t="s">
        <v>549</v>
      </c>
      <c r="G146" s="229" t="s">
        <v>134</v>
      </c>
      <c r="H146" s="230">
        <v>10.1</v>
      </c>
      <c r="I146" s="231"/>
      <c r="J146" s="232">
        <f>ROUND(I146*H146,2)</f>
        <v>0</v>
      </c>
      <c r="K146" s="233"/>
      <c r="L146" s="234"/>
      <c r="M146" s="235" t="s">
        <v>19</v>
      </c>
      <c r="N146" s="236" t="s">
        <v>43</v>
      </c>
      <c r="O146" s="86"/>
      <c r="P146" s="217">
        <f>O146*H146</f>
        <v>0</v>
      </c>
      <c r="Q146" s="217">
        <v>0.00068000000000000005</v>
      </c>
      <c r="R146" s="217">
        <f>Q146*H146</f>
        <v>0.006868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517</v>
      </c>
      <c r="AT146" s="219" t="s">
        <v>140</v>
      </c>
      <c r="AU146" s="219" t="s">
        <v>82</v>
      </c>
      <c r="AY146" s="19" t="s">
        <v>128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9" t="s">
        <v>80</v>
      </c>
      <c r="BK146" s="220">
        <f>ROUND(I146*H146,2)</f>
        <v>0</v>
      </c>
      <c r="BL146" s="19" t="s">
        <v>430</v>
      </c>
      <c r="BM146" s="219" t="s">
        <v>550</v>
      </c>
    </row>
    <row r="147" s="13" customFormat="1">
      <c r="A147" s="13"/>
      <c r="B147" s="242"/>
      <c r="C147" s="243"/>
      <c r="D147" s="244" t="s">
        <v>470</v>
      </c>
      <c r="E147" s="243"/>
      <c r="F147" s="246" t="s">
        <v>551</v>
      </c>
      <c r="G147" s="243"/>
      <c r="H147" s="247">
        <v>10.1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470</v>
      </c>
      <c r="AU147" s="253" t="s">
        <v>82</v>
      </c>
      <c r="AV147" s="13" t="s">
        <v>82</v>
      </c>
      <c r="AW147" s="13" t="s">
        <v>4</v>
      </c>
      <c r="AX147" s="13" t="s">
        <v>80</v>
      </c>
      <c r="AY147" s="253" t="s">
        <v>128</v>
      </c>
    </row>
    <row r="148" s="2" customFormat="1" ht="24.15" customHeight="1">
      <c r="A148" s="40"/>
      <c r="B148" s="41"/>
      <c r="C148" s="207" t="s">
        <v>8</v>
      </c>
      <c r="D148" s="207" t="s">
        <v>131</v>
      </c>
      <c r="E148" s="208" t="s">
        <v>552</v>
      </c>
      <c r="F148" s="209" t="s">
        <v>553</v>
      </c>
      <c r="G148" s="210" t="s">
        <v>134</v>
      </c>
      <c r="H148" s="211">
        <v>20.5</v>
      </c>
      <c r="I148" s="212"/>
      <c r="J148" s="213">
        <f>ROUND(I148*H148,2)</f>
        <v>0</v>
      </c>
      <c r="K148" s="214"/>
      <c r="L148" s="46"/>
      <c r="M148" s="215" t="s">
        <v>19</v>
      </c>
      <c r="N148" s="216" t="s">
        <v>43</v>
      </c>
      <c r="O148" s="86"/>
      <c r="P148" s="217">
        <f>O148*H148</f>
        <v>0</v>
      </c>
      <c r="Q148" s="217">
        <v>1.0000000000000001E-05</v>
      </c>
      <c r="R148" s="217">
        <f>Q148*H148</f>
        <v>0.00020500000000000002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430</v>
      </c>
      <c r="AT148" s="219" t="s">
        <v>131</v>
      </c>
      <c r="AU148" s="219" t="s">
        <v>82</v>
      </c>
      <c r="AY148" s="19" t="s">
        <v>128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80</v>
      </c>
      <c r="BK148" s="220">
        <f>ROUND(I148*H148,2)</f>
        <v>0</v>
      </c>
      <c r="BL148" s="19" t="s">
        <v>430</v>
      </c>
      <c r="BM148" s="219" t="s">
        <v>554</v>
      </c>
    </row>
    <row r="149" s="2" customFormat="1">
      <c r="A149" s="40"/>
      <c r="B149" s="41"/>
      <c r="C149" s="42"/>
      <c r="D149" s="221" t="s">
        <v>137</v>
      </c>
      <c r="E149" s="42"/>
      <c r="F149" s="222" t="s">
        <v>555</v>
      </c>
      <c r="G149" s="42"/>
      <c r="H149" s="42"/>
      <c r="I149" s="223"/>
      <c r="J149" s="42"/>
      <c r="K149" s="42"/>
      <c r="L149" s="46"/>
      <c r="M149" s="224"/>
      <c r="N149" s="22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137</v>
      </c>
      <c r="AU149" s="19" t="s">
        <v>82</v>
      </c>
    </row>
    <row r="150" s="2" customFormat="1" ht="16.5" customHeight="1">
      <c r="A150" s="40"/>
      <c r="B150" s="41"/>
      <c r="C150" s="226" t="s">
        <v>135</v>
      </c>
      <c r="D150" s="226" t="s">
        <v>140</v>
      </c>
      <c r="E150" s="227" t="s">
        <v>556</v>
      </c>
      <c r="F150" s="228" t="s">
        <v>557</v>
      </c>
      <c r="G150" s="229" t="s">
        <v>134</v>
      </c>
      <c r="H150" s="230">
        <v>21.114999999999998</v>
      </c>
      <c r="I150" s="231"/>
      <c r="J150" s="232">
        <f>ROUND(I150*H150,2)</f>
        <v>0</v>
      </c>
      <c r="K150" s="233"/>
      <c r="L150" s="234"/>
      <c r="M150" s="235" t="s">
        <v>19</v>
      </c>
      <c r="N150" s="236" t="s">
        <v>43</v>
      </c>
      <c r="O150" s="86"/>
      <c r="P150" s="217">
        <f>O150*H150</f>
        <v>0</v>
      </c>
      <c r="Q150" s="217">
        <v>0.0014</v>
      </c>
      <c r="R150" s="217">
        <f>Q150*H150</f>
        <v>0.029560999999999997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517</v>
      </c>
      <c r="AT150" s="219" t="s">
        <v>140</v>
      </c>
      <c r="AU150" s="219" t="s">
        <v>82</v>
      </c>
      <c r="AY150" s="19" t="s">
        <v>128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9" t="s">
        <v>80</v>
      </c>
      <c r="BK150" s="220">
        <f>ROUND(I150*H150,2)</f>
        <v>0</v>
      </c>
      <c r="BL150" s="19" t="s">
        <v>430</v>
      </c>
      <c r="BM150" s="219" t="s">
        <v>558</v>
      </c>
    </row>
    <row r="151" s="13" customFormat="1">
      <c r="A151" s="13"/>
      <c r="B151" s="242"/>
      <c r="C151" s="243"/>
      <c r="D151" s="244" t="s">
        <v>470</v>
      </c>
      <c r="E151" s="243"/>
      <c r="F151" s="246" t="s">
        <v>559</v>
      </c>
      <c r="G151" s="243"/>
      <c r="H151" s="247">
        <v>21.114999999999998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470</v>
      </c>
      <c r="AU151" s="253" t="s">
        <v>82</v>
      </c>
      <c r="AV151" s="13" t="s">
        <v>82</v>
      </c>
      <c r="AW151" s="13" t="s">
        <v>4</v>
      </c>
      <c r="AX151" s="13" t="s">
        <v>80</v>
      </c>
      <c r="AY151" s="253" t="s">
        <v>128</v>
      </c>
    </row>
    <row r="152" s="2" customFormat="1" ht="24.15" customHeight="1">
      <c r="A152" s="40"/>
      <c r="B152" s="41"/>
      <c r="C152" s="207" t="s">
        <v>213</v>
      </c>
      <c r="D152" s="207" t="s">
        <v>131</v>
      </c>
      <c r="E152" s="208" t="s">
        <v>560</v>
      </c>
      <c r="F152" s="209" t="s">
        <v>561</v>
      </c>
      <c r="G152" s="210" t="s">
        <v>134</v>
      </c>
      <c r="H152" s="211">
        <v>23</v>
      </c>
      <c r="I152" s="212"/>
      <c r="J152" s="213">
        <f>ROUND(I152*H152,2)</f>
        <v>0</v>
      </c>
      <c r="K152" s="214"/>
      <c r="L152" s="46"/>
      <c r="M152" s="215" t="s">
        <v>19</v>
      </c>
      <c r="N152" s="216" t="s">
        <v>43</v>
      </c>
      <c r="O152" s="86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430</v>
      </c>
      <c r="AT152" s="219" t="s">
        <v>131</v>
      </c>
      <c r="AU152" s="219" t="s">
        <v>82</v>
      </c>
      <c r="AY152" s="19" t="s">
        <v>128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80</v>
      </c>
      <c r="BK152" s="220">
        <f>ROUND(I152*H152,2)</f>
        <v>0</v>
      </c>
      <c r="BL152" s="19" t="s">
        <v>430</v>
      </c>
      <c r="BM152" s="219" t="s">
        <v>562</v>
      </c>
    </row>
    <row r="153" s="2" customFormat="1">
      <c r="A153" s="40"/>
      <c r="B153" s="41"/>
      <c r="C153" s="42"/>
      <c r="D153" s="221" t="s">
        <v>137</v>
      </c>
      <c r="E153" s="42"/>
      <c r="F153" s="222" t="s">
        <v>563</v>
      </c>
      <c r="G153" s="42"/>
      <c r="H153" s="42"/>
      <c r="I153" s="223"/>
      <c r="J153" s="42"/>
      <c r="K153" s="42"/>
      <c r="L153" s="46"/>
      <c r="M153" s="224"/>
      <c r="N153" s="22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137</v>
      </c>
      <c r="AU153" s="19" t="s">
        <v>82</v>
      </c>
    </row>
    <row r="154" s="2" customFormat="1" ht="16.5" customHeight="1">
      <c r="A154" s="40"/>
      <c r="B154" s="41"/>
      <c r="C154" s="226" t="s">
        <v>218</v>
      </c>
      <c r="D154" s="226" t="s">
        <v>140</v>
      </c>
      <c r="E154" s="227" t="s">
        <v>564</v>
      </c>
      <c r="F154" s="228" t="s">
        <v>565</v>
      </c>
      <c r="G154" s="229" t="s">
        <v>134</v>
      </c>
      <c r="H154" s="230">
        <v>23.690000000000001</v>
      </c>
      <c r="I154" s="231"/>
      <c r="J154" s="232">
        <f>ROUND(I154*H154,2)</f>
        <v>0</v>
      </c>
      <c r="K154" s="233"/>
      <c r="L154" s="234"/>
      <c r="M154" s="235" t="s">
        <v>19</v>
      </c>
      <c r="N154" s="236" t="s">
        <v>43</v>
      </c>
      <c r="O154" s="86"/>
      <c r="P154" s="217">
        <f>O154*H154</f>
        <v>0</v>
      </c>
      <c r="Q154" s="217">
        <v>0.0029399999999999999</v>
      </c>
      <c r="R154" s="217">
        <f>Q154*H154</f>
        <v>0.069648600000000005</v>
      </c>
      <c r="S154" s="217">
        <v>0</v>
      </c>
      <c r="T154" s="21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9" t="s">
        <v>517</v>
      </c>
      <c r="AT154" s="219" t="s">
        <v>140</v>
      </c>
      <c r="AU154" s="219" t="s">
        <v>82</v>
      </c>
      <c r="AY154" s="19" t="s">
        <v>128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9" t="s">
        <v>80</v>
      </c>
      <c r="BK154" s="220">
        <f>ROUND(I154*H154,2)</f>
        <v>0</v>
      </c>
      <c r="BL154" s="19" t="s">
        <v>430</v>
      </c>
      <c r="BM154" s="219" t="s">
        <v>566</v>
      </c>
    </row>
    <row r="155" s="13" customFormat="1">
      <c r="A155" s="13"/>
      <c r="B155" s="242"/>
      <c r="C155" s="243"/>
      <c r="D155" s="244" t="s">
        <v>470</v>
      </c>
      <c r="E155" s="243"/>
      <c r="F155" s="246" t="s">
        <v>567</v>
      </c>
      <c r="G155" s="243"/>
      <c r="H155" s="247">
        <v>23.690000000000001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470</v>
      </c>
      <c r="AU155" s="253" t="s">
        <v>82</v>
      </c>
      <c r="AV155" s="13" t="s">
        <v>82</v>
      </c>
      <c r="AW155" s="13" t="s">
        <v>4</v>
      </c>
      <c r="AX155" s="13" t="s">
        <v>80</v>
      </c>
      <c r="AY155" s="253" t="s">
        <v>128</v>
      </c>
    </row>
    <row r="156" s="2" customFormat="1" ht="24.15" customHeight="1">
      <c r="A156" s="40"/>
      <c r="B156" s="41"/>
      <c r="C156" s="207" t="s">
        <v>228</v>
      </c>
      <c r="D156" s="207" t="s">
        <v>131</v>
      </c>
      <c r="E156" s="208" t="s">
        <v>568</v>
      </c>
      <c r="F156" s="209" t="s">
        <v>569</v>
      </c>
      <c r="G156" s="210" t="s">
        <v>240</v>
      </c>
      <c r="H156" s="211">
        <v>4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43</v>
      </c>
      <c r="O156" s="86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430</v>
      </c>
      <c r="AT156" s="219" t="s">
        <v>131</v>
      </c>
      <c r="AU156" s="219" t="s">
        <v>82</v>
      </c>
      <c r="AY156" s="19" t="s">
        <v>128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80</v>
      </c>
      <c r="BK156" s="220">
        <f>ROUND(I156*H156,2)</f>
        <v>0</v>
      </c>
      <c r="BL156" s="19" t="s">
        <v>430</v>
      </c>
      <c r="BM156" s="219" t="s">
        <v>570</v>
      </c>
    </row>
    <row r="157" s="2" customFormat="1">
      <c r="A157" s="40"/>
      <c r="B157" s="41"/>
      <c r="C157" s="42"/>
      <c r="D157" s="221" t="s">
        <v>137</v>
      </c>
      <c r="E157" s="42"/>
      <c r="F157" s="222" t="s">
        <v>571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137</v>
      </c>
      <c r="AU157" s="19" t="s">
        <v>82</v>
      </c>
    </row>
    <row r="158" s="2" customFormat="1" ht="16.5" customHeight="1">
      <c r="A158" s="40"/>
      <c r="B158" s="41"/>
      <c r="C158" s="226" t="s">
        <v>381</v>
      </c>
      <c r="D158" s="226" t="s">
        <v>140</v>
      </c>
      <c r="E158" s="227" t="s">
        <v>572</v>
      </c>
      <c r="F158" s="228" t="s">
        <v>573</v>
      </c>
      <c r="G158" s="229" t="s">
        <v>240</v>
      </c>
      <c r="H158" s="230">
        <v>2</v>
      </c>
      <c r="I158" s="231"/>
      <c r="J158" s="232">
        <f>ROUND(I158*H158,2)</f>
        <v>0</v>
      </c>
      <c r="K158" s="233"/>
      <c r="L158" s="234"/>
      <c r="M158" s="235" t="s">
        <v>19</v>
      </c>
      <c r="N158" s="236" t="s">
        <v>43</v>
      </c>
      <c r="O158" s="86"/>
      <c r="P158" s="217">
        <f>O158*H158</f>
        <v>0</v>
      </c>
      <c r="Q158" s="217">
        <v>0.00027999999999999998</v>
      </c>
      <c r="R158" s="217">
        <f>Q158*H158</f>
        <v>0.00055999999999999995</v>
      </c>
      <c r="S158" s="217">
        <v>0</v>
      </c>
      <c r="T158" s="21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9" t="s">
        <v>517</v>
      </c>
      <c r="AT158" s="219" t="s">
        <v>140</v>
      </c>
      <c r="AU158" s="219" t="s">
        <v>82</v>
      </c>
      <c r="AY158" s="19" t="s">
        <v>128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9" t="s">
        <v>80</v>
      </c>
      <c r="BK158" s="220">
        <f>ROUND(I158*H158,2)</f>
        <v>0</v>
      </c>
      <c r="BL158" s="19" t="s">
        <v>430</v>
      </c>
      <c r="BM158" s="219" t="s">
        <v>574</v>
      </c>
    </row>
    <row r="159" s="2" customFormat="1" ht="16.5" customHeight="1">
      <c r="A159" s="40"/>
      <c r="B159" s="41"/>
      <c r="C159" s="226" t="s">
        <v>575</v>
      </c>
      <c r="D159" s="226" t="s">
        <v>140</v>
      </c>
      <c r="E159" s="227" t="s">
        <v>576</v>
      </c>
      <c r="F159" s="228" t="s">
        <v>577</v>
      </c>
      <c r="G159" s="229" t="s">
        <v>240</v>
      </c>
      <c r="H159" s="230">
        <v>2</v>
      </c>
      <c r="I159" s="231"/>
      <c r="J159" s="232">
        <f>ROUND(I159*H159,2)</f>
        <v>0</v>
      </c>
      <c r="K159" s="233"/>
      <c r="L159" s="234"/>
      <c r="M159" s="235" t="s">
        <v>19</v>
      </c>
      <c r="N159" s="236" t="s">
        <v>43</v>
      </c>
      <c r="O159" s="86"/>
      <c r="P159" s="217">
        <f>O159*H159</f>
        <v>0</v>
      </c>
      <c r="Q159" s="217">
        <v>0.00034000000000000002</v>
      </c>
      <c r="R159" s="217">
        <f>Q159*H159</f>
        <v>0.00068000000000000005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517</v>
      </c>
      <c r="AT159" s="219" t="s">
        <v>140</v>
      </c>
      <c r="AU159" s="219" t="s">
        <v>82</v>
      </c>
      <c r="AY159" s="19" t="s">
        <v>128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80</v>
      </c>
      <c r="BK159" s="220">
        <f>ROUND(I159*H159,2)</f>
        <v>0</v>
      </c>
      <c r="BL159" s="19" t="s">
        <v>430</v>
      </c>
      <c r="BM159" s="219" t="s">
        <v>578</v>
      </c>
    </row>
    <row r="160" s="2" customFormat="1" ht="24.15" customHeight="1">
      <c r="A160" s="40"/>
      <c r="B160" s="41"/>
      <c r="C160" s="207" t="s">
        <v>391</v>
      </c>
      <c r="D160" s="207" t="s">
        <v>131</v>
      </c>
      <c r="E160" s="208" t="s">
        <v>579</v>
      </c>
      <c r="F160" s="209" t="s">
        <v>580</v>
      </c>
      <c r="G160" s="210" t="s">
        <v>240</v>
      </c>
      <c r="H160" s="211">
        <v>1</v>
      </c>
      <c r="I160" s="212"/>
      <c r="J160" s="213">
        <f>ROUND(I160*H160,2)</f>
        <v>0</v>
      </c>
      <c r="K160" s="214"/>
      <c r="L160" s="46"/>
      <c r="M160" s="215" t="s">
        <v>19</v>
      </c>
      <c r="N160" s="216" t="s">
        <v>43</v>
      </c>
      <c r="O160" s="86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9" t="s">
        <v>430</v>
      </c>
      <c r="AT160" s="219" t="s">
        <v>131</v>
      </c>
      <c r="AU160" s="219" t="s">
        <v>82</v>
      </c>
      <c r="AY160" s="19" t="s">
        <v>128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9" t="s">
        <v>80</v>
      </c>
      <c r="BK160" s="220">
        <f>ROUND(I160*H160,2)</f>
        <v>0</v>
      </c>
      <c r="BL160" s="19" t="s">
        <v>430</v>
      </c>
      <c r="BM160" s="219" t="s">
        <v>581</v>
      </c>
    </row>
    <row r="161" s="2" customFormat="1">
      <c r="A161" s="40"/>
      <c r="B161" s="41"/>
      <c r="C161" s="42"/>
      <c r="D161" s="221" t="s">
        <v>137</v>
      </c>
      <c r="E161" s="42"/>
      <c r="F161" s="222" t="s">
        <v>582</v>
      </c>
      <c r="G161" s="42"/>
      <c r="H161" s="42"/>
      <c r="I161" s="223"/>
      <c r="J161" s="42"/>
      <c r="K161" s="42"/>
      <c r="L161" s="46"/>
      <c r="M161" s="224"/>
      <c r="N161" s="22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137</v>
      </c>
      <c r="AU161" s="19" t="s">
        <v>82</v>
      </c>
    </row>
    <row r="162" s="2" customFormat="1" ht="16.5" customHeight="1">
      <c r="A162" s="40"/>
      <c r="B162" s="41"/>
      <c r="C162" s="226" t="s">
        <v>396</v>
      </c>
      <c r="D162" s="226" t="s">
        <v>140</v>
      </c>
      <c r="E162" s="227" t="s">
        <v>583</v>
      </c>
      <c r="F162" s="228" t="s">
        <v>584</v>
      </c>
      <c r="G162" s="229" t="s">
        <v>240</v>
      </c>
      <c r="H162" s="230">
        <v>1</v>
      </c>
      <c r="I162" s="231"/>
      <c r="J162" s="232">
        <f>ROUND(I162*H162,2)</f>
        <v>0</v>
      </c>
      <c r="K162" s="233"/>
      <c r="L162" s="234"/>
      <c r="M162" s="235" t="s">
        <v>19</v>
      </c>
      <c r="N162" s="236" t="s">
        <v>43</v>
      </c>
      <c r="O162" s="86"/>
      <c r="P162" s="217">
        <f>O162*H162</f>
        <v>0</v>
      </c>
      <c r="Q162" s="217">
        <v>0.00062</v>
      </c>
      <c r="R162" s="217">
        <f>Q162*H162</f>
        <v>0.00062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517</v>
      </c>
      <c r="AT162" s="219" t="s">
        <v>140</v>
      </c>
      <c r="AU162" s="219" t="s">
        <v>82</v>
      </c>
      <c r="AY162" s="19" t="s">
        <v>128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9" t="s">
        <v>80</v>
      </c>
      <c r="BK162" s="220">
        <f>ROUND(I162*H162,2)</f>
        <v>0</v>
      </c>
      <c r="BL162" s="19" t="s">
        <v>430</v>
      </c>
      <c r="BM162" s="219" t="s">
        <v>585</v>
      </c>
    </row>
    <row r="163" s="2" customFormat="1" ht="24.15" customHeight="1">
      <c r="A163" s="40"/>
      <c r="B163" s="41"/>
      <c r="C163" s="207" t="s">
        <v>7</v>
      </c>
      <c r="D163" s="207" t="s">
        <v>131</v>
      </c>
      <c r="E163" s="208" t="s">
        <v>586</v>
      </c>
      <c r="F163" s="209" t="s">
        <v>587</v>
      </c>
      <c r="G163" s="210" t="s">
        <v>240</v>
      </c>
      <c r="H163" s="211">
        <v>6</v>
      </c>
      <c r="I163" s="212"/>
      <c r="J163" s="213">
        <f>ROUND(I163*H163,2)</f>
        <v>0</v>
      </c>
      <c r="K163" s="214"/>
      <c r="L163" s="46"/>
      <c r="M163" s="215" t="s">
        <v>19</v>
      </c>
      <c r="N163" s="216" t="s">
        <v>43</v>
      </c>
      <c r="O163" s="86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430</v>
      </c>
      <c r="AT163" s="219" t="s">
        <v>131</v>
      </c>
      <c r="AU163" s="219" t="s">
        <v>82</v>
      </c>
      <c r="AY163" s="19" t="s">
        <v>128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80</v>
      </c>
      <c r="BK163" s="220">
        <f>ROUND(I163*H163,2)</f>
        <v>0</v>
      </c>
      <c r="BL163" s="19" t="s">
        <v>430</v>
      </c>
      <c r="BM163" s="219" t="s">
        <v>588</v>
      </c>
    </row>
    <row r="164" s="2" customFormat="1">
      <c r="A164" s="40"/>
      <c r="B164" s="41"/>
      <c r="C164" s="42"/>
      <c r="D164" s="221" t="s">
        <v>137</v>
      </c>
      <c r="E164" s="42"/>
      <c r="F164" s="222" t="s">
        <v>589</v>
      </c>
      <c r="G164" s="42"/>
      <c r="H164" s="42"/>
      <c r="I164" s="223"/>
      <c r="J164" s="42"/>
      <c r="K164" s="42"/>
      <c r="L164" s="46"/>
      <c r="M164" s="224"/>
      <c r="N164" s="225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137</v>
      </c>
      <c r="AU164" s="19" t="s">
        <v>82</v>
      </c>
    </row>
    <row r="165" s="2" customFormat="1" ht="16.5" customHeight="1">
      <c r="A165" s="40"/>
      <c r="B165" s="41"/>
      <c r="C165" s="226" t="s">
        <v>243</v>
      </c>
      <c r="D165" s="226" t="s">
        <v>140</v>
      </c>
      <c r="E165" s="227" t="s">
        <v>590</v>
      </c>
      <c r="F165" s="228" t="s">
        <v>591</v>
      </c>
      <c r="G165" s="229" t="s">
        <v>240</v>
      </c>
      <c r="H165" s="230">
        <v>4</v>
      </c>
      <c r="I165" s="231"/>
      <c r="J165" s="232">
        <f>ROUND(I165*H165,2)</f>
        <v>0</v>
      </c>
      <c r="K165" s="233"/>
      <c r="L165" s="234"/>
      <c r="M165" s="235" t="s">
        <v>19</v>
      </c>
      <c r="N165" s="236" t="s">
        <v>43</v>
      </c>
      <c r="O165" s="86"/>
      <c r="P165" s="217">
        <f>O165*H165</f>
        <v>0</v>
      </c>
      <c r="Q165" s="217">
        <v>0.00064999999999999997</v>
      </c>
      <c r="R165" s="217">
        <f>Q165*H165</f>
        <v>0.0025999999999999999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517</v>
      </c>
      <c r="AT165" s="219" t="s">
        <v>140</v>
      </c>
      <c r="AU165" s="219" t="s">
        <v>82</v>
      </c>
      <c r="AY165" s="19" t="s">
        <v>128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80</v>
      </c>
      <c r="BK165" s="220">
        <f>ROUND(I165*H165,2)</f>
        <v>0</v>
      </c>
      <c r="BL165" s="19" t="s">
        <v>430</v>
      </c>
      <c r="BM165" s="219" t="s">
        <v>592</v>
      </c>
    </row>
    <row r="166" s="2" customFormat="1" ht="16.5" customHeight="1">
      <c r="A166" s="40"/>
      <c r="B166" s="41"/>
      <c r="C166" s="226" t="s">
        <v>386</v>
      </c>
      <c r="D166" s="226" t="s">
        <v>140</v>
      </c>
      <c r="E166" s="227" t="s">
        <v>593</v>
      </c>
      <c r="F166" s="228" t="s">
        <v>594</v>
      </c>
      <c r="G166" s="229" t="s">
        <v>240</v>
      </c>
      <c r="H166" s="230">
        <v>2</v>
      </c>
      <c r="I166" s="231"/>
      <c r="J166" s="232">
        <f>ROUND(I166*H166,2)</f>
        <v>0</v>
      </c>
      <c r="K166" s="233"/>
      <c r="L166" s="234"/>
      <c r="M166" s="235" t="s">
        <v>19</v>
      </c>
      <c r="N166" s="236" t="s">
        <v>43</v>
      </c>
      <c r="O166" s="86"/>
      <c r="P166" s="217">
        <f>O166*H166</f>
        <v>0</v>
      </c>
      <c r="Q166" s="217">
        <v>0.00059999999999999995</v>
      </c>
      <c r="R166" s="217">
        <f>Q166*H166</f>
        <v>0.0011999999999999999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517</v>
      </c>
      <c r="AT166" s="219" t="s">
        <v>140</v>
      </c>
      <c r="AU166" s="219" t="s">
        <v>82</v>
      </c>
      <c r="AY166" s="19" t="s">
        <v>128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80</v>
      </c>
      <c r="BK166" s="220">
        <f>ROUND(I166*H166,2)</f>
        <v>0</v>
      </c>
      <c r="BL166" s="19" t="s">
        <v>430</v>
      </c>
      <c r="BM166" s="219" t="s">
        <v>595</v>
      </c>
    </row>
    <row r="167" s="2" customFormat="1" ht="24.15" customHeight="1">
      <c r="A167" s="40"/>
      <c r="B167" s="41"/>
      <c r="C167" s="207" t="s">
        <v>401</v>
      </c>
      <c r="D167" s="207" t="s">
        <v>131</v>
      </c>
      <c r="E167" s="208" t="s">
        <v>596</v>
      </c>
      <c r="F167" s="209" t="s">
        <v>597</v>
      </c>
      <c r="G167" s="210" t="s">
        <v>240</v>
      </c>
      <c r="H167" s="211">
        <v>2</v>
      </c>
      <c r="I167" s="212"/>
      <c r="J167" s="213">
        <f>ROUND(I167*H167,2)</f>
        <v>0</v>
      </c>
      <c r="K167" s="214"/>
      <c r="L167" s="46"/>
      <c r="M167" s="215" t="s">
        <v>19</v>
      </c>
      <c r="N167" s="216" t="s">
        <v>43</v>
      </c>
      <c r="O167" s="86"/>
      <c r="P167" s="217">
        <f>O167*H167</f>
        <v>0</v>
      </c>
      <c r="Q167" s="217">
        <v>1.0000000000000001E-05</v>
      </c>
      <c r="R167" s="217">
        <f>Q167*H167</f>
        <v>2.0000000000000002E-05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430</v>
      </c>
      <c r="AT167" s="219" t="s">
        <v>131</v>
      </c>
      <c r="AU167" s="219" t="s">
        <v>82</v>
      </c>
      <c r="AY167" s="19" t="s">
        <v>128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80</v>
      </c>
      <c r="BK167" s="220">
        <f>ROUND(I167*H167,2)</f>
        <v>0</v>
      </c>
      <c r="BL167" s="19" t="s">
        <v>430</v>
      </c>
      <c r="BM167" s="219" t="s">
        <v>598</v>
      </c>
    </row>
    <row r="168" s="2" customFormat="1">
      <c r="A168" s="40"/>
      <c r="B168" s="41"/>
      <c r="C168" s="42"/>
      <c r="D168" s="221" t="s">
        <v>137</v>
      </c>
      <c r="E168" s="42"/>
      <c r="F168" s="222" t="s">
        <v>599</v>
      </c>
      <c r="G168" s="42"/>
      <c r="H168" s="42"/>
      <c r="I168" s="223"/>
      <c r="J168" s="42"/>
      <c r="K168" s="42"/>
      <c r="L168" s="46"/>
      <c r="M168" s="224"/>
      <c r="N168" s="22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137</v>
      </c>
      <c r="AU168" s="19" t="s">
        <v>82</v>
      </c>
    </row>
    <row r="169" s="2" customFormat="1" ht="16.5" customHeight="1">
      <c r="A169" s="40"/>
      <c r="B169" s="41"/>
      <c r="C169" s="226" t="s">
        <v>418</v>
      </c>
      <c r="D169" s="226" t="s">
        <v>140</v>
      </c>
      <c r="E169" s="227" t="s">
        <v>600</v>
      </c>
      <c r="F169" s="228" t="s">
        <v>601</v>
      </c>
      <c r="G169" s="229" t="s">
        <v>240</v>
      </c>
      <c r="H169" s="230">
        <v>1</v>
      </c>
      <c r="I169" s="231"/>
      <c r="J169" s="232">
        <f>ROUND(I169*H169,2)</f>
        <v>0</v>
      </c>
      <c r="K169" s="233"/>
      <c r="L169" s="234"/>
      <c r="M169" s="235" t="s">
        <v>19</v>
      </c>
      <c r="N169" s="236" t="s">
        <v>43</v>
      </c>
      <c r="O169" s="86"/>
      <c r="P169" s="217">
        <f>O169*H169</f>
        <v>0</v>
      </c>
      <c r="Q169" s="217">
        <v>0.0012800000000000001</v>
      </c>
      <c r="R169" s="217">
        <f>Q169*H169</f>
        <v>0.0012800000000000001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517</v>
      </c>
      <c r="AT169" s="219" t="s">
        <v>140</v>
      </c>
      <c r="AU169" s="219" t="s">
        <v>82</v>
      </c>
      <c r="AY169" s="19" t="s">
        <v>128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80</v>
      </c>
      <c r="BK169" s="220">
        <f>ROUND(I169*H169,2)</f>
        <v>0</v>
      </c>
      <c r="BL169" s="19" t="s">
        <v>430</v>
      </c>
      <c r="BM169" s="219" t="s">
        <v>602</v>
      </c>
    </row>
    <row r="170" s="2" customFormat="1" ht="16.5" customHeight="1">
      <c r="A170" s="40"/>
      <c r="B170" s="41"/>
      <c r="C170" s="226" t="s">
        <v>423</v>
      </c>
      <c r="D170" s="226" t="s">
        <v>140</v>
      </c>
      <c r="E170" s="227" t="s">
        <v>603</v>
      </c>
      <c r="F170" s="228" t="s">
        <v>604</v>
      </c>
      <c r="G170" s="229" t="s">
        <v>240</v>
      </c>
      <c r="H170" s="230">
        <v>1</v>
      </c>
      <c r="I170" s="231"/>
      <c r="J170" s="232">
        <f>ROUND(I170*H170,2)</f>
        <v>0</v>
      </c>
      <c r="K170" s="233"/>
      <c r="L170" s="234"/>
      <c r="M170" s="235" t="s">
        <v>19</v>
      </c>
      <c r="N170" s="236" t="s">
        <v>43</v>
      </c>
      <c r="O170" s="86"/>
      <c r="P170" s="217">
        <f>O170*H170</f>
        <v>0</v>
      </c>
      <c r="Q170" s="217">
        <v>0.0019400000000000001</v>
      </c>
      <c r="R170" s="217">
        <f>Q170*H170</f>
        <v>0.0019400000000000001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517</v>
      </c>
      <c r="AT170" s="219" t="s">
        <v>140</v>
      </c>
      <c r="AU170" s="219" t="s">
        <v>82</v>
      </c>
      <c r="AY170" s="19" t="s">
        <v>128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80</v>
      </c>
      <c r="BK170" s="220">
        <f>ROUND(I170*H170,2)</f>
        <v>0</v>
      </c>
      <c r="BL170" s="19" t="s">
        <v>430</v>
      </c>
      <c r="BM170" s="219" t="s">
        <v>605</v>
      </c>
    </row>
    <row r="171" s="2" customFormat="1" ht="16.5" customHeight="1">
      <c r="A171" s="40"/>
      <c r="B171" s="41"/>
      <c r="C171" s="207" t="s">
        <v>606</v>
      </c>
      <c r="D171" s="207" t="s">
        <v>131</v>
      </c>
      <c r="E171" s="208" t="s">
        <v>607</v>
      </c>
      <c r="F171" s="209" t="s">
        <v>608</v>
      </c>
      <c r="G171" s="210" t="s">
        <v>240</v>
      </c>
      <c r="H171" s="211">
        <v>1</v>
      </c>
      <c r="I171" s="212"/>
      <c r="J171" s="213">
        <f>ROUND(I171*H171,2)</f>
        <v>0</v>
      </c>
      <c r="K171" s="214"/>
      <c r="L171" s="46"/>
      <c r="M171" s="215" t="s">
        <v>19</v>
      </c>
      <c r="N171" s="216" t="s">
        <v>43</v>
      </c>
      <c r="O171" s="86"/>
      <c r="P171" s="217">
        <f>O171*H171</f>
        <v>0</v>
      </c>
      <c r="Q171" s="217">
        <v>2.3765000000000001</v>
      </c>
      <c r="R171" s="217">
        <f>Q171*H171</f>
        <v>2.3765000000000001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430</v>
      </c>
      <c r="AT171" s="219" t="s">
        <v>131</v>
      </c>
      <c r="AU171" s="219" t="s">
        <v>82</v>
      </c>
      <c r="AY171" s="19" t="s">
        <v>128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9" t="s">
        <v>80</v>
      </c>
      <c r="BK171" s="220">
        <f>ROUND(I171*H171,2)</f>
        <v>0</v>
      </c>
      <c r="BL171" s="19" t="s">
        <v>430</v>
      </c>
      <c r="BM171" s="219" t="s">
        <v>609</v>
      </c>
    </row>
    <row r="172" s="2" customFormat="1">
      <c r="A172" s="40"/>
      <c r="B172" s="41"/>
      <c r="C172" s="42"/>
      <c r="D172" s="221" t="s">
        <v>137</v>
      </c>
      <c r="E172" s="42"/>
      <c r="F172" s="222" t="s">
        <v>610</v>
      </c>
      <c r="G172" s="42"/>
      <c r="H172" s="42"/>
      <c r="I172" s="223"/>
      <c r="J172" s="42"/>
      <c r="K172" s="42"/>
      <c r="L172" s="46"/>
      <c r="M172" s="224"/>
      <c r="N172" s="22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137</v>
      </c>
      <c r="AU172" s="19" t="s">
        <v>82</v>
      </c>
    </row>
    <row r="173" s="2" customFormat="1" ht="21.75" customHeight="1">
      <c r="A173" s="40"/>
      <c r="B173" s="41"/>
      <c r="C173" s="226" t="s">
        <v>253</v>
      </c>
      <c r="D173" s="226" t="s">
        <v>140</v>
      </c>
      <c r="E173" s="227" t="s">
        <v>611</v>
      </c>
      <c r="F173" s="228" t="s">
        <v>612</v>
      </c>
      <c r="G173" s="229" t="s">
        <v>240</v>
      </c>
      <c r="H173" s="230">
        <v>1</v>
      </c>
      <c r="I173" s="231"/>
      <c r="J173" s="232">
        <f>ROUND(I173*H173,2)</f>
        <v>0</v>
      </c>
      <c r="K173" s="233"/>
      <c r="L173" s="234"/>
      <c r="M173" s="235" t="s">
        <v>19</v>
      </c>
      <c r="N173" s="236" t="s">
        <v>43</v>
      </c>
      <c r="O173" s="86"/>
      <c r="P173" s="217">
        <f>O173*H173</f>
        <v>0</v>
      </c>
      <c r="Q173" s="217">
        <v>18</v>
      </c>
      <c r="R173" s="217">
        <f>Q173*H173</f>
        <v>18</v>
      </c>
      <c r="S173" s="217">
        <v>0</v>
      </c>
      <c r="T173" s="21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9" t="s">
        <v>517</v>
      </c>
      <c r="AT173" s="219" t="s">
        <v>140</v>
      </c>
      <c r="AU173" s="219" t="s">
        <v>82</v>
      </c>
      <c r="AY173" s="19" t="s">
        <v>128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9" t="s">
        <v>80</v>
      </c>
      <c r="BK173" s="220">
        <f>ROUND(I173*H173,2)</f>
        <v>0</v>
      </c>
      <c r="BL173" s="19" t="s">
        <v>430</v>
      </c>
      <c r="BM173" s="219" t="s">
        <v>613</v>
      </c>
    </row>
    <row r="174" s="2" customFormat="1" ht="16.5" customHeight="1">
      <c r="A174" s="40"/>
      <c r="B174" s="41"/>
      <c r="C174" s="207" t="s">
        <v>614</v>
      </c>
      <c r="D174" s="207" t="s">
        <v>131</v>
      </c>
      <c r="E174" s="208" t="s">
        <v>615</v>
      </c>
      <c r="F174" s="209" t="s">
        <v>616</v>
      </c>
      <c r="G174" s="210" t="s">
        <v>240</v>
      </c>
      <c r="H174" s="211">
        <v>1</v>
      </c>
      <c r="I174" s="212"/>
      <c r="J174" s="213">
        <f>ROUND(I174*H174,2)</f>
        <v>0</v>
      </c>
      <c r="K174" s="214"/>
      <c r="L174" s="46"/>
      <c r="M174" s="215" t="s">
        <v>19</v>
      </c>
      <c r="N174" s="216" t="s">
        <v>43</v>
      </c>
      <c r="O174" s="86"/>
      <c r="P174" s="217">
        <f>O174*H174</f>
        <v>0</v>
      </c>
      <c r="Q174" s="217">
        <v>1.92726</v>
      </c>
      <c r="R174" s="217">
        <f>Q174*H174</f>
        <v>1.92726</v>
      </c>
      <c r="S174" s="217">
        <v>0</v>
      </c>
      <c r="T174" s="21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430</v>
      </c>
      <c r="AT174" s="219" t="s">
        <v>131</v>
      </c>
      <c r="AU174" s="219" t="s">
        <v>82</v>
      </c>
      <c r="AY174" s="19" t="s">
        <v>128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80</v>
      </c>
      <c r="BK174" s="220">
        <f>ROUND(I174*H174,2)</f>
        <v>0</v>
      </c>
      <c r="BL174" s="19" t="s">
        <v>430</v>
      </c>
      <c r="BM174" s="219" t="s">
        <v>617</v>
      </c>
    </row>
    <row r="175" s="2" customFormat="1">
      <c r="A175" s="40"/>
      <c r="B175" s="41"/>
      <c r="C175" s="42"/>
      <c r="D175" s="221" t="s">
        <v>137</v>
      </c>
      <c r="E175" s="42"/>
      <c r="F175" s="222" t="s">
        <v>618</v>
      </c>
      <c r="G175" s="42"/>
      <c r="H175" s="42"/>
      <c r="I175" s="223"/>
      <c r="J175" s="42"/>
      <c r="K175" s="42"/>
      <c r="L175" s="46"/>
      <c r="M175" s="224"/>
      <c r="N175" s="225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137</v>
      </c>
      <c r="AU175" s="19" t="s">
        <v>82</v>
      </c>
    </row>
    <row r="176" s="2" customFormat="1" ht="24.15" customHeight="1">
      <c r="A176" s="40"/>
      <c r="B176" s="41"/>
      <c r="C176" s="207" t="s">
        <v>619</v>
      </c>
      <c r="D176" s="207" t="s">
        <v>131</v>
      </c>
      <c r="E176" s="208" t="s">
        <v>620</v>
      </c>
      <c r="F176" s="209" t="s">
        <v>621</v>
      </c>
      <c r="G176" s="210" t="s">
        <v>622</v>
      </c>
      <c r="H176" s="211">
        <v>1</v>
      </c>
      <c r="I176" s="212"/>
      <c r="J176" s="213">
        <f>ROUND(I176*H176,2)</f>
        <v>0</v>
      </c>
      <c r="K176" s="214"/>
      <c r="L176" s="46"/>
      <c r="M176" s="215" t="s">
        <v>19</v>
      </c>
      <c r="N176" s="216" t="s">
        <v>43</v>
      </c>
      <c r="O176" s="86"/>
      <c r="P176" s="217">
        <f>O176*H176</f>
        <v>0</v>
      </c>
      <c r="Q176" s="217">
        <v>0.16120000000000001</v>
      </c>
      <c r="R176" s="217">
        <f>Q176*H176</f>
        <v>0.16120000000000001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430</v>
      </c>
      <c r="AT176" s="219" t="s">
        <v>131</v>
      </c>
      <c r="AU176" s="219" t="s">
        <v>82</v>
      </c>
      <c r="AY176" s="19" t="s">
        <v>128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9" t="s">
        <v>80</v>
      </c>
      <c r="BK176" s="220">
        <f>ROUND(I176*H176,2)</f>
        <v>0</v>
      </c>
      <c r="BL176" s="19" t="s">
        <v>430</v>
      </c>
      <c r="BM176" s="219" t="s">
        <v>623</v>
      </c>
    </row>
    <row r="177" s="2" customFormat="1">
      <c r="A177" s="40"/>
      <c r="B177" s="41"/>
      <c r="C177" s="42"/>
      <c r="D177" s="221" t="s">
        <v>137</v>
      </c>
      <c r="E177" s="42"/>
      <c r="F177" s="222" t="s">
        <v>624</v>
      </c>
      <c r="G177" s="42"/>
      <c r="H177" s="42"/>
      <c r="I177" s="223"/>
      <c r="J177" s="42"/>
      <c r="K177" s="42"/>
      <c r="L177" s="46"/>
      <c r="M177" s="224"/>
      <c r="N177" s="22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137</v>
      </c>
      <c r="AU177" s="19" t="s">
        <v>82</v>
      </c>
    </row>
    <row r="178" s="12" customFormat="1" ht="22.8" customHeight="1">
      <c r="A178" s="12"/>
      <c r="B178" s="191"/>
      <c r="C178" s="192"/>
      <c r="D178" s="193" t="s">
        <v>71</v>
      </c>
      <c r="E178" s="205" t="s">
        <v>625</v>
      </c>
      <c r="F178" s="205" t="s">
        <v>626</v>
      </c>
      <c r="G178" s="192"/>
      <c r="H178" s="192"/>
      <c r="I178" s="195"/>
      <c r="J178" s="206">
        <f>BK178</f>
        <v>0</v>
      </c>
      <c r="K178" s="192"/>
      <c r="L178" s="197"/>
      <c r="M178" s="198"/>
      <c r="N178" s="199"/>
      <c r="O178" s="199"/>
      <c r="P178" s="200">
        <f>SUM(P179:P180)</f>
        <v>0</v>
      </c>
      <c r="Q178" s="199"/>
      <c r="R178" s="200">
        <f>SUM(R179:R180)</f>
        <v>0</v>
      </c>
      <c r="S178" s="199"/>
      <c r="T178" s="201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2" t="s">
        <v>80</v>
      </c>
      <c r="AT178" s="203" t="s">
        <v>71</v>
      </c>
      <c r="AU178" s="203" t="s">
        <v>80</v>
      </c>
      <c r="AY178" s="202" t="s">
        <v>128</v>
      </c>
      <c r="BK178" s="204">
        <f>SUM(BK179:BK180)</f>
        <v>0</v>
      </c>
    </row>
    <row r="179" s="2" customFormat="1" ht="24.15" customHeight="1">
      <c r="A179" s="40"/>
      <c r="B179" s="41"/>
      <c r="C179" s="207" t="s">
        <v>627</v>
      </c>
      <c r="D179" s="207" t="s">
        <v>131</v>
      </c>
      <c r="E179" s="208" t="s">
        <v>628</v>
      </c>
      <c r="F179" s="209" t="s">
        <v>629</v>
      </c>
      <c r="G179" s="210" t="s">
        <v>497</v>
      </c>
      <c r="H179" s="211">
        <v>22.716999999999999</v>
      </c>
      <c r="I179" s="212"/>
      <c r="J179" s="213">
        <f>ROUND(I179*H179,2)</f>
        <v>0</v>
      </c>
      <c r="K179" s="214"/>
      <c r="L179" s="46"/>
      <c r="M179" s="215" t="s">
        <v>19</v>
      </c>
      <c r="N179" s="216" t="s">
        <v>43</v>
      </c>
      <c r="O179" s="86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9" t="s">
        <v>430</v>
      </c>
      <c r="AT179" s="219" t="s">
        <v>131</v>
      </c>
      <c r="AU179" s="219" t="s">
        <v>82</v>
      </c>
      <c r="AY179" s="19" t="s">
        <v>128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9" t="s">
        <v>80</v>
      </c>
      <c r="BK179" s="220">
        <f>ROUND(I179*H179,2)</f>
        <v>0</v>
      </c>
      <c r="BL179" s="19" t="s">
        <v>430</v>
      </c>
      <c r="BM179" s="219" t="s">
        <v>630</v>
      </c>
    </row>
    <row r="180" s="2" customFormat="1">
      <c r="A180" s="40"/>
      <c r="B180" s="41"/>
      <c r="C180" s="42"/>
      <c r="D180" s="221" t="s">
        <v>137</v>
      </c>
      <c r="E180" s="42"/>
      <c r="F180" s="222" t="s">
        <v>631</v>
      </c>
      <c r="G180" s="42"/>
      <c r="H180" s="42"/>
      <c r="I180" s="223"/>
      <c r="J180" s="42"/>
      <c r="K180" s="42"/>
      <c r="L180" s="46"/>
      <c r="M180" s="224"/>
      <c r="N180" s="225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137</v>
      </c>
      <c r="AU180" s="19" t="s">
        <v>82</v>
      </c>
    </row>
    <row r="181" s="12" customFormat="1" ht="25.92" customHeight="1">
      <c r="A181" s="12"/>
      <c r="B181" s="191"/>
      <c r="C181" s="192"/>
      <c r="D181" s="193" t="s">
        <v>71</v>
      </c>
      <c r="E181" s="194" t="s">
        <v>126</v>
      </c>
      <c r="F181" s="194" t="s">
        <v>127</v>
      </c>
      <c r="G181" s="192"/>
      <c r="H181" s="192"/>
      <c r="I181" s="195"/>
      <c r="J181" s="196">
        <f>BK181</f>
        <v>0</v>
      </c>
      <c r="K181" s="192"/>
      <c r="L181" s="197"/>
      <c r="M181" s="198"/>
      <c r="N181" s="199"/>
      <c r="O181" s="199"/>
      <c r="P181" s="200">
        <f>P182+P192+P231+P292+P340+P347+P354+P359</f>
        <v>0</v>
      </c>
      <c r="Q181" s="199"/>
      <c r="R181" s="200">
        <f>R182+R192+R231+R292+R340+R347+R354+R359</f>
        <v>1.522324</v>
      </c>
      <c r="S181" s="199"/>
      <c r="T181" s="201">
        <f>T182+T192+T231+T292+T340+T347+T354+T359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2" t="s">
        <v>82</v>
      </c>
      <c r="AT181" s="203" t="s">
        <v>71</v>
      </c>
      <c r="AU181" s="203" t="s">
        <v>72</v>
      </c>
      <c r="AY181" s="202" t="s">
        <v>128</v>
      </c>
      <c r="BK181" s="204">
        <f>BK182+BK192+BK231+BK292+BK340+BK347+BK354+BK359</f>
        <v>0</v>
      </c>
    </row>
    <row r="182" s="12" customFormat="1" ht="22.8" customHeight="1">
      <c r="A182" s="12"/>
      <c r="B182" s="191"/>
      <c r="C182" s="192"/>
      <c r="D182" s="193" t="s">
        <v>71</v>
      </c>
      <c r="E182" s="205" t="s">
        <v>129</v>
      </c>
      <c r="F182" s="205" t="s">
        <v>130</v>
      </c>
      <c r="G182" s="192"/>
      <c r="H182" s="192"/>
      <c r="I182" s="195"/>
      <c r="J182" s="206">
        <f>BK182</f>
        <v>0</v>
      </c>
      <c r="K182" s="192"/>
      <c r="L182" s="197"/>
      <c r="M182" s="198"/>
      <c r="N182" s="199"/>
      <c r="O182" s="199"/>
      <c r="P182" s="200">
        <f>SUM(P183:P191)</f>
        <v>0</v>
      </c>
      <c r="Q182" s="199"/>
      <c r="R182" s="200">
        <f>SUM(R183:R191)</f>
        <v>0.053319999999999999</v>
      </c>
      <c r="S182" s="199"/>
      <c r="T182" s="201">
        <f>SUM(T183:T191)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2" t="s">
        <v>82</v>
      </c>
      <c r="AT182" s="203" t="s">
        <v>71</v>
      </c>
      <c r="AU182" s="203" t="s">
        <v>80</v>
      </c>
      <c r="AY182" s="202" t="s">
        <v>128</v>
      </c>
      <c r="BK182" s="204">
        <f>SUM(BK183:BK191)</f>
        <v>0</v>
      </c>
    </row>
    <row r="183" s="2" customFormat="1" ht="24.15" customHeight="1">
      <c r="A183" s="40"/>
      <c r="B183" s="41"/>
      <c r="C183" s="207" t="s">
        <v>632</v>
      </c>
      <c r="D183" s="207" t="s">
        <v>131</v>
      </c>
      <c r="E183" s="208" t="s">
        <v>132</v>
      </c>
      <c r="F183" s="209" t="s">
        <v>133</v>
      </c>
      <c r="G183" s="210" t="s">
        <v>134</v>
      </c>
      <c r="H183" s="211">
        <v>131</v>
      </c>
      <c r="I183" s="212"/>
      <c r="J183" s="213">
        <f>ROUND(I183*H183,2)</f>
        <v>0</v>
      </c>
      <c r="K183" s="214"/>
      <c r="L183" s="46"/>
      <c r="M183" s="215" t="s">
        <v>19</v>
      </c>
      <c r="N183" s="216" t="s">
        <v>43</v>
      </c>
      <c r="O183" s="86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135</v>
      </c>
      <c r="AT183" s="219" t="s">
        <v>131</v>
      </c>
      <c r="AU183" s="219" t="s">
        <v>82</v>
      </c>
      <c r="AY183" s="19" t="s">
        <v>128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80</v>
      </c>
      <c r="BK183" s="220">
        <f>ROUND(I183*H183,2)</f>
        <v>0</v>
      </c>
      <c r="BL183" s="19" t="s">
        <v>135</v>
      </c>
      <c r="BM183" s="219" t="s">
        <v>633</v>
      </c>
    </row>
    <row r="184" s="2" customFormat="1">
      <c r="A184" s="40"/>
      <c r="B184" s="41"/>
      <c r="C184" s="42"/>
      <c r="D184" s="221" t="s">
        <v>137</v>
      </c>
      <c r="E184" s="42"/>
      <c r="F184" s="222" t="s">
        <v>138</v>
      </c>
      <c r="G184" s="42"/>
      <c r="H184" s="42"/>
      <c r="I184" s="223"/>
      <c r="J184" s="42"/>
      <c r="K184" s="42"/>
      <c r="L184" s="46"/>
      <c r="M184" s="224"/>
      <c r="N184" s="22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137</v>
      </c>
      <c r="AU184" s="19" t="s">
        <v>82</v>
      </c>
    </row>
    <row r="185" s="2" customFormat="1" ht="16.5" customHeight="1">
      <c r="A185" s="40"/>
      <c r="B185" s="41"/>
      <c r="C185" s="226" t="s">
        <v>634</v>
      </c>
      <c r="D185" s="226" t="s">
        <v>140</v>
      </c>
      <c r="E185" s="227" t="s">
        <v>145</v>
      </c>
      <c r="F185" s="228" t="s">
        <v>146</v>
      </c>
      <c r="G185" s="229" t="s">
        <v>134</v>
      </c>
      <c r="H185" s="230">
        <v>7</v>
      </c>
      <c r="I185" s="231"/>
      <c r="J185" s="232">
        <f>ROUND(I185*H185,2)</f>
        <v>0</v>
      </c>
      <c r="K185" s="233"/>
      <c r="L185" s="234"/>
      <c r="M185" s="235" t="s">
        <v>19</v>
      </c>
      <c r="N185" s="236" t="s">
        <v>43</v>
      </c>
      <c r="O185" s="86"/>
      <c r="P185" s="217">
        <f>O185*H185</f>
        <v>0</v>
      </c>
      <c r="Q185" s="217">
        <v>0.00027</v>
      </c>
      <c r="R185" s="217">
        <f>Q185*H185</f>
        <v>0.00189</v>
      </c>
      <c r="S185" s="217">
        <v>0</v>
      </c>
      <c r="T185" s="21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9" t="s">
        <v>635</v>
      </c>
      <c r="AT185" s="219" t="s">
        <v>140</v>
      </c>
      <c r="AU185" s="219" t="s">
        <v>82</v>
      </c>
      <c r="AY185" s="19" t="s">
        <v>128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9" t="s">
        <v>80</v>
      </c>
      <c r="BK185" s="220">
        <f>ROUND(I185*H185,2)</f>
        <v>0</v>
      </c>
      <c r="BL185" s="19" t="s">
        <v>636</v>
      </c>
      <c r="BM185" s="219" t="s">
        <v>637</v>
      </c>
    </row>
    <row r="186" s="2" customFormat="1" ht="16.5" customHeight="1">
      <c r="A186" s="40"/>
      <c r="B186" s="41"/>
      <c r="C186" s="226" t="s">
        <v>638</v>
      </c>
      <c r="D186" s="226" t="s">
        <v>140</v>
      </c>
      <c r="E186" s="227" t="s">
        <v>639</v>
      </c>
      <c r="F186" s="228" t="s">
        <v>640</v>
      </c>
      <c r="G186" s="229" t="s">
        <v>134</v>
      </c>
      <c r="H186" s="230">
        <v>39</v>
      </c>
      <c r="I186" s="231"/>
      <c r="J186" s="232">
        <f>ROUND(I186*H186,2)</f>
        <v>0</v>
      </c>
      <c r="K186" s="233"/>
      <c r="L186" s="234"/>
      <c r="M186" s="235" t="s">
        <v>19</v>
      </c>
      <c r="N186" s="236" t="s">
        <v>43</v>
      </c>
      <c r="O186" s="86"/>
      <c r="P186" s="217">
        <f>O186*H186</f>
        <v>0</v>
      </c>
      <c r="Q186" s="217">
        <v>0.00029</v>
      </c>
      <c r="R186" s="217">
        <f>Q186*H186</f>
        <v>0.011310000000000001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635</v>
      </c>
      <c r="AT186" s="219" t="s">
        <v>140</v>
      </c>
      <c r="AU186" s="219" t="s">
        <v>82</v>
      </c>
      <c r="AY186" s="19" t="s">
        <v>128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80</v>
      </c>
      <c r="BK186" s="220">
        <f>ROUND(I186*H186,2)</f>
        <v>0</v>
      </c>
      <c r="BL186" s="19" t="s">
        <v>636</v>
      </c>
      <c r="BM186" s="219" t="s">
        <v>641</v>
      </c>
    </row>
    <row r="187" s="2" customFormat="1" ht="16.5" customHeight="1">
      <c r="A187" s="40"/>
      <c r="B187" s="41"/>
      <c r="C187" s="226" t="s">
        <v>642</v>
      </c>
      <c r="D187" s="226" t="s">
        <v>140</v>
      </c>
      <c r="E187" s="227" t="s">
        <v>643</v>
      </c>
      <c r="F187" s="228" t="s">
        <v>644</v>
      </c>
      <c r="G187" s="229" t="s">
        <v>134</v>
      </c>
      <c r="H187" s="230">
        <v>23</v>
      </c>
      <c r="I187" s="231"/>
      <c r="J187" s="232">
        <f>ROUND(I187*H187,2)</f>
        <v>0</v>
      </c>
      <c r="K187" s="233"/>
      <c r="L187" s="234"/>
      <c r="M187" s="235" t="s">
        <v>19</v>
      </c>
      <c r="N187" s="236" t="s">
        <v>43</v>
      </c>
      <c r="O187" s="86"/>
      <c r="P187" s="217">
        <f>O187*H187</f>
        <v>0</v>
      </c>
      <c r="Q187" s="217">
        <v>0.00032000000000000003</v>
      </c>
      <c r="R187" s="217">
        <f>Q187*H187</f>
        <v>0.0073600000000000002</v>
      </c>
      <c r="S187" s="217">
        <v>0</v>
      </c>
      <c r="T187" s="21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9" t="s">
        <v>635</v>
      </c>
      <c r="AT187" s="219" t="s">
        <v>140</v>
      </c>
      <c r="AU187" s="219" t="s">
        <v>82</v>
      </c>
      <c r="AY187" s="19" t="s">
        <v>128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9" t="s">
        <v>80</v>
      </c>
      <c r="BK187" s="220">
        <f>ROUND(I187*H187,2)</f>
        <v>0</v>
      </c>
      <c r="BL187" s="19" t="s">
        <v>636</v>
      </c>
      <c r="BM187" s="219" t="s">
        <v>645</v>
      </c>
    </row>
    <row r="188" s="2" customFormat="1" ht="16.5" customHeight="1">
      <c r="A188" s="40"/>
      <c r="B188" s="41"/>
      <c r="C188" s="226" t="s">
        <v>646</v>
      </c>
      <c r="D188" s="226" t="s">
        <v>140</v>
      </c>
      <c r="E188" s="227" t="s">
        <v>647</v>
      </c>
      <c r="F188" s="228" t="s">
        <v>648</v>
      </c>
      <c r="G188" s="229" t="s">
        <v>134</v>
      </c>
      <c r="H188" s="230">
        <v>18</v>
      </c>
      <c r="I188" s="231"/>
      <c r="J188" s="232">
        <f>ROUND(I188*H188,2)</f>
        <v>0</v>
      </c>
      <c r="K188" s="233"/>
      <c r="L188" s="234"/>
      <c r="M188" s="235" t="s">
        <v>19</v>
      </c>
      <c r="N188" s="236" t="s">
        <v>43</v>
      </c>
      <c r="O188" s="86"/>
      <c r="P188" s="217">
        <f>O188*H188</f>
        <v>0</v>
      </c>
      <c r="Q188" s="217">
        <v>0.00072000000000000005</v>
      </c>
      <c r="R188" s="217">
        <f>Q188*H188</f>
        <v>0.012960000000000001</v>
      </c>
      <c r="S188" s="217">
        <v>0</v>
      </c>
      <c r="T188" s="21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9" t="s">
        <v>635</v>
      </c>
      <c r="AT188" s="219" t="s">
        <v>140</v>
      </c>
      <c r="AU188" s="219" t="s">
        <v>82</v>
      </c>
      <c r="AY188" s="19" t="s">
        <v>128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9" t="s">
        <v>80</v>
      </c>
      <c r="BK188" s="220">
        <f>ROUND(I188*H188,2)</f>
        <v>0</v>
      </c>
      <c r="BL188" s="19" t="s">
        <v>636</v>
      </c>
      <c r="BM188" s="219" t="s">
        <v>649</v>
      </c>
    </row>
    <row r="189" s="2" customFormat="1" ht="16.5" customHeight="1">
      <c r="A189" s="40"/>
      <c r="B189" s="41"/>
      <c r="C189" s="226" t="s">
        <v>650</v>
      </c>
      <c r="D189" s="226" t="s">
        <v>140</v>
      </c>
      <c r="E189" s="227" t="s">
        <v>651</v>
      </c>
      <c r="F189" s="228" t="s">
        <v>652</v>
      </c>
      <c r="G189" s="229" t="s">
        <v>134</v>
      </c>
      <c r="H189" s="230">
        <v>44</v>
      </c>
      <c r="I189" s="231"/>
      <c r="J189" s="232">
        <f>ROUND(I189*H189,2)</f>
        <v>0</v>
      </c>
      <c r="K189" s="233"/>
      <c r="L189" s="234"/>
      <c r="M189" s="235" t="s">
        <v>19</v>
      </c>
      <c r="N189" s="236" t="s">
        <v>43</v>
      </c>
      <c r="O189" s="86"/>
      <c r="P189" s="217">
        <f>O189*H189</f>
        <v>0</v>
      </c>
      <c r="Q189" s="217">
        <v>0.00044999999999999999</v>
      </c>
      <c r="R189" s="217">
        <f>Q189*H189</f>
        <v>0.019799999999999998</v>
      </c>
      <c r="S189" s="217">
        <v>0</v>
      </c>
      <c r="T189" s="218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9" t="s">
        <v>635</v>
      </c>
      <c r="AT189" s="219" t="s">
        <v>140</v>
      </c>
      <c r="AU189" s="219" t="s">
        <v>82</v>
      </c>
      <c r="AY189" s="19" t="s">
        <v>128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9" t="s">
        <v>80</v>
      </c>
      <c r="BK189" s="220">
        <f>ROUND(I189*H189,2)</f>
        <v>0</v>
      </c>
      <c r="BL189" s="19" t="s">
        <v>636</v>
      </c>
      <c r="BM189" s="219" t="s">
        <v>653</v>
      </c>
    </row>
    <row r="190" s="2" customFormat="1" ht="24.15" customHeight="1">
      <c r="A190" s="40"/>
      <c r="B190" s="41"/>
      <c r="C190" s="207" t="s">
        <v>654</v>
      </c>
      <c r="D190" s="207" t="s">
        <v>131</v>
      </c>
      <c r="E190" s="208" t="s">
        <v>153</v>
      </c>
      <c r="F190" s="209" t="s">
        <v>154</v>
      </c>
      <c r="G190" s="210" t="s">
        <v>155</v>
      </c>
      <c r="H190" s="237"/>
      <c r="I190" s="212"/>
      <c r="J190" s="213">
        <f>ROUND(I190*H190,2)</f>
        <v>0</v>
      </c>
      <c r="K190" s="214"/>
      <c r="L190" s="46"/>
      <c r="M190" s="215" t="s">
        <v>19</v>
      </c>
      <c r="N190" s="216" t="s">
        <v>43</v>
      </c>
      <c r="O190" s="86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9" t="s">
        <v>135</v>
      </c>
      <c r="AT190" s="219" t="s">
        <v>131</v>
      </c>
      <c r="AU190" s="219" t="s">
        <v>82</v>
      </c>
      <c r="AY190" s="19" t="s">
        <v>128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9" t="s">
        <v>80</v>
      </c>
      <c r="BK190" s="220">
        <f>ROUND(I190*H190,2)</f>
        <v>0</v>
      </c>
      <c r="BL190" s="19" t="s">
        <v>135</v>
      </c>
      <c r="BM190" s="219" t="s">
        <v>655</v>
      </c>
    </row>
    <row r="191" s="2" customFormat="1">
      <c r="A191" s="40"/>
      <c r="B191" s="41"/>
      <c r="C191" s="42"/>
      <c r="D191" s="221" t="s">
        <v>137</v>
      </c>
      <c r="E191" s="42"/>
      <c r="F191" s="222" t="s">
        <v>157</v>
      </c>
      <c r="G191" s="42"/>
      <c r="H191" s="42"/>
      <c r="I191" s="223"/>
      <c r="J191" s="42"/>
      <c r="K191" s="42"/>
      <c r="L191" s="46"/>
      <c r="M191" s="224"/>
      <c r="N191" s="22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137</v>
      </c>
      <c r="AU191" s="19" t="s">
        <v>82</v>
      </c>
    </row>
    <row r="192" s="12" customFormat="1" ht="22.8" customHeight="1">
      <c r="A192" s="12"/>
      <c r="B192" s="191"/>
      <c r="C192" s="192"/>
      <c r="D192" s="193" t="s">
        <v>71</v>
      </c>
      <c r="E192" s="205" t="s">
        <v>656</v>
      </c>
      <c r="F192" s="205" t="s">
        <v>657</v>
      </c>
      <c r="G192" s="192"/>
      <c r="H192" s="192"/>
      <c r="I192" s="195"/>
      <c r="J192" s="206">
        <f>BK192</f>
        <v>0</v>
      </c>
      <c r="K192" s="192"/>
      <c r="L192" s="197"/>
      <c r="M192" s="198"/>
      <c r="N192" s="199"/>
      <c r="O192" s="199"/>
      <c r="P192" s="200">
        <f>SUM(P193:P230)</f>
        <v>0</v>
      </c>
      <c r="Q192" s="199"/>
      <c r="R192" s="200">
        <f>SUM(R193:R230)</f>
        <v>0.33205999999999997</v>
      </c>
      <c r="S192" s="199"/>
      <c r="T192" s="201">
        <f>SUM(T193:T230)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2" t="s">
        <v>82</v>
      </c>
      <c r="AT192" s="203" t="s">
        <v>71</v>
      </c>
      <c r="AU192" s="203" t="s">
        <v>80</v>
      </c>
      <c r="AY192" s="202" t="s">
        <v>128</v>
      </c>
      <c r="BK192" s="204">
        <f>SUM(BK193:BK230)</f>
        <v>0</v>
      </c>
    </row>
    <row r="193" s="2" customFormat="1" ht="16.5" customHeight="1">
      <c r="A193" s="40"/>
      <c r="B193" s="41"/>
      <c r="C193" s="207" t="s">
        <v>258</v>
      </c>
      <c r="D193" s="207" t="s">
        <v>131</v>
      </c>
      <c r="E193" s="208" t="s">
        <v>658</v>
      </c>
      <c r="F193" s="209" t="s">
        <v>659</v>
      </c>
      <c r="G193" s="210" t="s">
        <v>134</v>
      </c>
      <c r="H193" s="211">
        <v>10</v>
      </c>
      <c r="I193" s="212"/>
      <c r="J193" s="213">
        <f>ROUND(I193*H193,2)</f>
        <v>0</v>
      </c>
      <c r="K193" s="214"/>
      <c r="L193" s="46"/>
      <c r="M193" s="215" t="s">
        <v>19</v>
      </c>
      <c r="N193" s="216" t="s">
        <v>43</v>
      </c>
      <c r="O193" s="86"/>
      <c r="P193" s="217">
        <f>O193*H193</f>
        <v>0</v>
      </c>
      <c r="Q193" s="217">
        <v>0.00142</v>
      </c>
      <c r="R193" s="217">
        <f>Q193*H193</f>
        <v>0.014200000000000001</v>
      </c>
      <c r="S193" s="217">
        <v>0</v>
      </c>
      <c r="T193" s="21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9" t="s">
        <v>135</v>
      </c>
      <c r="AT193" s="219" t="s">
        <v>131</v>
      </c>
      <c r="AU193" s="219" t="s">
        <v>82</v>
      </c>
      <c r="AY193" s="19" t="s">
        <v>128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9" t="s">
        <v>80</v>
      </c>
      <c r="BK193" s="220">
        <f>ROUND(I193*H193,2)</f>
        <v>0</v>
      </c>
      <c r="BL193" s="19" t="s">
        <v>135</v>
      </c>
      <c r="BM193" s="219" t="s">
        <v>660</v>
      </c>
    </row>
    <row r="194" s="2" customFormat="1">
      <c r="A194" s="40"/>
      <c r="B194" s="41"/>
      <c r="C194" s="42"/>
      <c r="D194" s="221" t="s">
        <v>137</v>
      </c>
      <c r="E194" s="42"/>
      <c r="F194" s="222" t="s">
        <v>661</v>
      </c>
      <c r="G194" s="42"/>
      <c r="H194" s="42"/>
      <c r="I194" s="223"/>
      <c r="J194" s="42"/>
      <c r="K194" s="42"/>
      <c r="L194" s="46"/>
      <c r="M194" s="224"/>
      <c r="N194" s="22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137</v>
      </c>
      <c r="AU194" s="19" t="s">
        <v>82</v>
      </c>
    </row>
    <row r="195" s="2" customFormat="1" ht="16.5" customHeight="1">
      <c r="A195" s="40"/>
      <c r="B195" s="41"/>
      <c r="C195" s="207" t="s">
        <v>268</v>
      </c>
      <c r="D195" s="207" t="s">
        <v>131</v>
      </c>
      <c r="E195" s="208" t="s">
        <v>662</v>
      </c>
      <c r="F195" s="209" t="s">
        <v>663</v>
      </c>
      <c r="G195" s="210" t="s">
        <v>134</v>
      </c>
      <c r="H195" s="211">
        <v>18</v>
      </c>
      <c r="I195" s="212"/>
      <c r="J195" s="213">
        <f>ROUND(I195*H195,2)</f>
        <v>0</v>
      </c>
      <c r="K195" s="214"/>
      <c r="L195" s="46"/>
      <c r="M195" s="215" t="s">
        <v>19</v>
      </c>
      <c r="N195" s="216" t="s">
        <v>43</v>
      </c>
      <c r="O195" s="86"/>
      <c r="P195" s="217">
        <f>O195*H195</f>
        <v>0</v>
      </c>
      <c r="Q195" s="217">
        <v>0.012319999999999999</v>
      </c>
      <c r="R195" s="217">
        <f>Q195*H195</f>
        <v>0.22175999999999999</v>
      </c>
      <c r="S195" s="217">
        <v>0</v>
      </c>
      <c r="T195" s="218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9" t="s">
        <v>135</v>
      </c>
      <c r="AT195" s="219" t="s">
        <v>131</v>
      </c>
      <c r="AU195" s="219" t="s">
        <v>82</v>
      </c>
      <c r="AY195" s="19" t="s">
        <v>128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9" t="s">
        <v>80</v>
      </c>
      <c r="BK195" s="220">
        <f>ROUND(I195*H195,2)</f>
        <v>0</v>
      </c>
      <c r="BL195" s="19" t="s">
        <v>135</v>
      </c>
      <c r="BM195" s="219" t="s">
        <v>664</v>
      </c>
    </row>
    <row r="196" s="2" customFormat="1">
      <c r="A196" s="40"/>
      <c r="B196" s="41"/>
      <c r="C196" s="42"/>
      <c r="D196" s="221" t="s">
        <v>137</v>
      </c>
      <c r="E196" s="42"/>
      <c r="F196" s="222" t="s">
        <v>665</v>
      </c>
      <c r="G196" s="42"/>
      <c r="H196" s="42"/>
      <c r="I196" s="223"/>
      <c r="J196" s="42"/>
      <c r="K196" s="42"/>
      <c r="L196" s="46"/>
      <c r="M196" s="224"/>
      <c r="N196" s="225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137</v>
      </c>
      <c r="AU196" s="19" t="s">
        <v>82</v>
      </c>
    </row>
    <row r="197" s="2" customFormat="1" ht="16.5" customHeight="1">
      <c r="A197" s="40"/>
      <c r="B197" s="41"/>
      <c r="C197" s="207" t="s">
        <v>666</v>
      </c>
      <c r="D197" s="207" t="s">
        <v>131</v>
      </c>
      <c r="E197" s="208" t="s">
        <v>667</v>
      </c>
      <c r="F197" s="209" t="s">
        <v>668</v>
      </c>
      <c r="G197" s="210" t="s">
        <v>134</v>
      </c>
      <c r="H197" s="211">
        <v>3</v>
      </c>
      <c r="I197" s="212"/>
      <c r="J197" s="213">
        <f>ROUND(I197*H197,2)</f>
        <v>0</v>
      </c>
      <c r="K197" s="214"/>
      <c r="L197" s="46"/>
      <c r="M197" s="215" t="s">
        <v>19</v>
      </c>
      <c r="N197" s="216" t="s">
        <v>43</v>
      </c>
      <c r="O197" s="86"/>
      <c r="P197" s="217">
        <f>O197*H197</f>
        <v>0</v>
      </c>
      <c r="Q197" s="217">
        <v>0.00071000000000000002</v>
      </c>
      <c r="R197" s="217">
        <f>Q197*H197</f>
        <v>0.0021299999999999999</v>
      </c>
      <c r="S197" s="217">
        <v>0</v>
      </c>
      <c r="T197" s="21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9" t="s">
        <v>135</v>
      </c>
      <c r="AT197" s="219" t="s">
        <v>131</v>
      </c>
      <c r="AU197" s="219" t="s">
        <v>82</v>
      </c>
      <c r="AY197" s="19" t="s">
        <v>128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80</v>
      </c>
      <c r="BK197" s="220">
        <f>ROUND(I197*H197,2)</f>
        <v>0</v>
      </c>
      <c r="BL197" s="19" t="s">
        <v>135</v>
      </c>
      <c r="BM197" s="219" t="s">
        <v>669</v>
      </c>
    </row>
    <row r="198" s="2" customFormat="1">
      <c r="A198" s="40"/>
      <c r="B198" s="41"/>
      <c r="C198" s="42"/>
      <c r="D198" s="221" t="s">
        <v>137</v>
      </c>
      <c r="E198" s="42"/>
      <c r="F198" s="222" t="s">
        <v>670</v>
      </c>
      <c r="G198" s="42"/>
      <c r="H198" s="42"/>
      <c r="I198" s="223"/>
      <c r="J198" s="42"/>
      <c r="K198" s="42"/>
      <c r="L198" s="46"/>
      <c r="M198" s="224"/>
      <c r="N198" s="22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137</v>
      </c>
      <c r="AU198" s="19" t="s">
        <v>82</v>
      </c>
    </row>
    <row r="199" s="2" customFormat="1" ht="16.5" customHeight="1">
      <c r="A199" s="40"/>
      <c r="B199" s="41"/>
      <c r="C199" s="207" t="s">
        <v>275</v>
      </c>
      <c r="D199" s="207" t="s">
        <v>131</v>
      </c>
      <c r="E199" s="208" t="s">
        <v>671</v>
      </c>
      <c r="F199" s="209" t="s">
        <v>672</v>
      </c>
      <c r="G199" s="210" t="s">
        <v>134</v>
      </c>
      <c r="H199" s="211">
        <v>6</v>
      </c>
      <c r="I199" s="212"/>
      <c r="J199" s="213">
        <f>ROUND(I199*H199,2)</f>
        <v>0</v>
      </c>
      <c r="K199" s="214"/>
      <c r="L199" s="46"/>
      <c r="M199" s="215" t="s">
        <v>19</v>
      </c>
      <c r="N199" s="216" t="s">
        <v>43</v>
      </c>
      <c r="O199" s="86"/>
      <c r="P199" s="217">
        <f>O199*H199</f>
        <v>0</v>
      </c>
      <c r="Q199" s="217">
        <v>0.0020600000000000002</v>
      </c>
      <c r="R199" s="217">
        <f>Q199*H199</f>
        <v>0.012360000000000001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135</v>
      </c>
      <c r="AT199" s="219" t="s">
        <v>131</v>
      </c>
      <c r="AU199" s="219" t="s">
        <v>82</v>
      </c>
      <c r="AY199" s="19" t="s">
        <v>128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80</v>
      </c>
      <c r="BK199" s="220">
        <f>ROUND(I199*H199,2)</f>
        <v>0</v>
      </c>
      <c r="BL199" s="19" t="s">
        <v>135</v>
      </c>
      <c r="BM199" s="219" t="s">
        <v>673</v>
      </c>
    </row>
    <row r="200" s="2" customFormat="1">
      <c r="A200" s="40"/>
      <c r="B200" s="41"/>
      <c r="C200" s="42"/>
      <c r="D200" s="221" t="s">
        <v>137</v>
      </c>
      <c r="E200" s="42"/>
      <c r="F200" s="222" t="s">
        <v>674</v>
      </c>
      <c r="G200" s="42"/>
      <c r="H200" s="42"/>
      <c r="I200" s="223"/>
      <c r="J200" s="42"/>
      <c r="K200" s="42"/>
      <c r="L200" s="46"/>
      <c r="M200" s="224"/>
      <c r="N200" s="22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137</v>
      </c>
      <c r="AU200" s="19" t="s">
        <v>82</v>
      </c>
    </row>
    <row r="201" s="2" customFormat="1" ht="16.5" customHeight="1">
      <c r="A201" s="40"/>
      <c r="B201" s="41"/>
      <c r="C201" s="207" t="s">
        <v>675</v>
      </c>
      <c r="D201" s="207" t="s">
        <v>131</v>
      </c>
      <c r="E201" s="208" t="s">
        <v>676</v>
      </c>
      <c r="F201" s="209" t="s">
        <v>677</v>
      </c>
      <c r="G201" s="210" t="s">
        <v>134</v>
      </c>
      <c r="H201" s="211">
        <v>28</v>
      </c>
      <c r="I201" s="212"/>
      <c r="J201" s="213">
        <f>ROUND(I201*H201,2)</f>
        <v>0</v>
      </c>
      <c r="K201" s="214"/>
      <c r="L201" s="46"/>
      <c r="M201" s="215" t="s">
        <v>19</v>
      </c>
      <c r="N201" s="216" t="s">
        <v>43</v>
      </c>
      <c r="O201" s="86"/>
      <c r="P201" s="217">
        <f>O201*H201</f>
        <v>0</v>
      </c>
      <c r="Q201" s="217">
        <v>0.0012099999999999999</v>
      </c>
      <c r="R201" s="217">
        <f>Q201*H201</f>
        <v>0.03388</v>
      </c>
      <c r="S201" s="217">
        <v>0</v>
      </c>
      <c r="T201" s="21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9" t="s">
        <v>135</v>
      </c>
      <c r="AT201" s="219" t="s">
        <v>131</v>
      </c>
      <c r="AU201" s="219" t="s">
        <v>82</v>
      </c>
      <c r="AY201" s="19" t="s">
        <v>128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9" t="s">
        <v>80</v>
      </c>
      <c r="BK201" s="220">
        <f>ROUND(I201*H201,2)</f>
        <v>0</v>
      </c>
      <c r="BL201" s="19" t="s">
        <v>135</v>
      </c>
      <c r="BM201" s="219" t="s">
        <v>678</v>
      </c>
    </row>
    <row r="202" s="2" customFormat="1">
      <c r="A202" s="40"/>
      <c r="B202" s="41"/>
      <c r="C202" s="42"/>
      <c r="D202" s="221" t="s">
        <v>137</v>
      </c>
      <c r="E202" s="42"/>
      <c r="F202" s="222" t="s">
        <v>679</v>
      </c>
      <c r="G202" s="42"/>
      <c r="H202" s="42"/>
      <c r="I202" s="223"/>
      <c r="J202" s="42"/>
      <c r="K202" s="42"/>
      <c r="L202" s="46"/>
      <c r="M202" s="224"/>
      <c r="N202" s="225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137</v>
      </c>
      <c r="AU202" s="19" t="s">
        <v>82</v>
      </c>
    </row>
    <row r="203" s="2" customFormat="1" ht="16.5" customHeight="1">
      <c r="A203" s="40"/>
      <c r="B203" s="41"/>
      <c r="C203" s="207" t="s">
        <v>280</v>
      </c>
      <c r="D203" s="207" t="s">
        <v>131</v>
      </c>
      <c r="E203" s="208" t="s">
        <v>680</v>
      </c>
      <c r="F203" s="209" t="s">
        <v>681</v>
      </c>
      <c r="G203" s="210" t="s">
        <v>134</v>
      </c>
      <c r="H203" s="211">
        <v>12</v>
      </c>
      <c r="I203" s="212"/>
      <c r="J203" s="213">
        <f>ROUND(I203*H203,2)</f>
        <v>0</v>
      </c>
      <c r="K203" s="214"/>
      <c r="L203" s="46"/>
      <c r="M203" s="215" t="s">
        <v>19</v>
      </c>
      <c r="N203" s="216" t="s">
        <v>43</v>
      </c>
      <c r="O203" s="86"/>
      <c r="P203" s="217">
        <f>O203*H203</f>
        <v>0</v>
      </c>
      <c r="Q203" s="217">
        <v>0.00029</v>
      </c>
      <c r="R203" s="217">
        <f>Q203*H203</f>
        <v>0.00348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135</v>
      </c>
      <c r="AT203" s="219" t="s">
        <v>131</v>
      </c>
      <c r="AU203" s="219" t="s">
        <v>82</v>
      </c>
      <c r="AY203" s="19" t="s">
        <v>128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80</v>
      </c>
      <c r="BK203" s="220">
        <f>ROUND(I203*H203,2)</f>
        <v>0</v>
      </c>
      <c r="BL203" s="19" t="s">
        <v>135</v>
      </c>
      <c r="BM203" s="219" t="s">
        <v>682</v>
      </c>
    </row>
    <row r="204" s="2" customFormat="1">
      <c r="A204" s="40"/>
      <c r="B204" s="41"/>
      <c r="C204" s="42"/>
      <c r="D204" s="221" t="s">
        <v>137</v>
      </c>
      <c r="E204" s="42"/>
      <c r="F204" s="222" t="s">
        <v>683</v>
      </c>
      <c r="G204" s="42"/>
      <c r="H204" s="42"/>
      <c r="I204" s="223"/>
      <c r="J204" s="42"/>
      <c r="K204" s="42"/>
      <c r="L204" s="46"/>
      <c r="M204" s="224"/>
      <c r="N204" s="225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137</v>
      </c>
      <c r="AU204" s="19" t="s">
        <v>82</v>
      </c>
    </row>
    <row r="205" s="2" customFormat="1" ht="16.5" customHeight="1">
      <c r="A205" s="40"/>
      <c r="B205" s="41"/>
      <c r="C205" s="207" t="s">
        <v>684</v>
      </c>
      <c r="D205" s="207" t="s">
        <v>131</v>
      </c>
      <c r="E205" s="208" t="s">
        <v>685</v>
      </c>
      <c r="F205" s="209" t="s">
        <v>686</v>
      </c>
      <c r="G205" s="210" t="s">
        <v>134</v>
      </c>
      <c r="H205" s="211">
        <v>30</v>
      </c>
      <c r="I205" s="212"/>
      <c r="J205" s="213">
        <f>ROUND(I205*H205,2)</f>
        <v>0</v>
      </c>
      <c r="K205" s="214"/>
      <c r="L205" s="46"/>
      <c r="M205" s="215" t="s">
        <v>19</v>
      </c>
      <c r="N205" s="216" t="s">
        <v>43</v>
      </c>
      <c r="O205" s="86"/>
      <c r="P205" s="217">
        <f>O205*H205</f>
        <v>0</v>
      </c>
      <c r="Q205" s="217">
        <v>0.00035</v>
      </c>
      <c r="R205" s="217">
        <f>Q205*H205</f>
        <v>0.010500000000000001</v>
      </c>
      <c r="S205" s="217">
        <v>0</v>
      </c>
      <c r="T205" s="21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9" t="s">
        <v>135</v>
      </c>
      <c r="AT205" s="219" t="s">
        <v>131</v>
      </c>
      <c r="AU205" s="219" t="s">
        <v>82</v>
      </c>
      <c r="AY205" s="19" t="s">
        <v>128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9" t="s">
        <v>80</v>
      </c>
      <c r="BK205" s="220">
        <f>ROUND(I205*H205,2)</f>
        <v>0</v>
      </c>
      <c r="BL205" s="19" t="s">
        <v>135</v>
      </c>
      <c r="BM205" s="219" t="s">
        <v>687</v>
      </c>
    </row>
    <row r="206" s="2" customFormat="1">
      <c r="A206" s="40"/>
      <c r="B206" s="41"/>
      <c r="C206" s="42"/>
      <c r="D206" s="221" t="s">
        <v>137</v>
      </c>
      <c r="E206" s="42"/>
      <c r="F206" s="222" t="s">
        <v>688</v>
      </c>
      <c r="G206" s="42"/>
      <c r="H206" s="42"/>
      <c r="I206" s="223"/>
      <c r="J206" s="42"/>
      <c r="K206" s="42"/>
      <c r="L206" s="46"/>
      <c r="M206" s="224"/>
      <c r="N206" s="225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137</v>
      </c>
      <c r="AU206" s="19" t="s">
        <v>82</v>
      </c>
    </row>
    <row r="207" s="2" customFormat="1" ht="16.5" customHeight="1">
      <c r="A207" s="40"/>
      <c r="B207" s="41"/>
      <c r="C207" s="207" t="s">
        <v>689</v>
      </c>
      <c r="D207" s="207" t="s">
        <v>131</v>
      </c>
      <c r="E207" s="208" t="s">
        <v>690</v>
      </c>
      <c r="F207" s="209" t="s">
        <v>691</v>
      </c>
      <c r="G207" s="210" t="s">
        <v>240</v>
      </c>
      <c r="H207" s="211">
        <v>13</v>
      </c>
      <c r="I207" s="212"/>
      <c r="J207" s="213">
        <f>ROUND(I207*H207,2)</f>
        <v>0</v>
      </c>
      <c r="K207" s="214"/>
      <c r="L207" s="46"/>
      <c r="M207" s="215" t="s">
        <v>19</v>
      </c>
      <c r="N207" s="216" t="s">
        <v>43</v>
      </c>
      <c r="O207" s="86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9" t="s">
        <v>135</v>
      </c>
      <c r="AT207" s="219" t="s">
        <v>131</v>
      </c>
      <c r="AU207" s="219" t="s">
        <v>82</v>
      </c>
      <c r="AY207" s="19" t="s">
        <v>128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9" t="s">
        <v>80</v>
      </c>
      <c r="BK207" s="220">
        <f>ROUND(I207*H207,2)</f>
        <v>0</v>
      </c>
      <c r="BL207" s="19" t="s">
        <v>135</v>
      </c>
      <c r="BM207" s="219" t="s">
        <v>692</v>
      </c>
    </row>
    <row r="208" s="2" customFormat="1">
      <c r="A208" s="40"/>
      <c r="B208" s="41"/>
      <c r="C208" s="42"/>
      <c r="D208" s="221" t="s">
        <v>137</v>
      </c>
      <c r="E208" s="42"/>
      <c r="F208" s="222" t="s">
        <v>693</v>
      </c>
      <c r="G208" s="42"/>
      <c r="H208" s="42"/>
      <c r="I208" s="223"/>
      <c r="J208" s="42"/>
      <c r="K208" s="42"/>
      <c r="L208" s="46"/>
      <c r="M208" s="224"/>
      <c r="N208" s="225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137</v>
      </c>
      <c r="AU208" s="19" t="s">
        <v>82</v>
      </c>
    </row>
    <row r="209" s="2" customFormat="1" ht="16.5" customHeight="1">
      <c r="A209" s="40"/>
      <c r="B209" s="41"/>
      <c r="C209" s="207" t="s">
        <v>295</v>
      </c>
      <c r="D209" s="207" t="s">
        <v>131</v>
      </c>
      <c r="E209" s="208" t="s">
        <v>694</v>
      </c>
      <c r="F209" s="209" t="s">
        <v>695</v>
      </c>
      <c r="G209" s="210" t="s">
        <v>240</v>
      </c>
      <c r="H209" s="211">
        <v>7</v>
      </c>
      <c r="I209" s="212"/>
      <c r="J209" s="213">
        <f>ROUND(I209*H209,2)</f>
        <v>0</v>
      </c>
      <c r="K209" s="214"/>
      <c r="L209" s="46"/>
      <c r="M209" s="215" t="s">
        <v>19</v>
      </c>
      <c r="N209" s="216" t="s">
        <v>43</v>
      </c>
      <c r="O209" s="86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9" t="s">
        <v>135</v>
      </c>
      <c r="AT209" s="219" t="s">
        <v>131</v>
      </c>
      <c r="AU209" s="219" t="s">
        <v>82</v>
      </c>
      <c r="AY209" s="19" t="s">
        <v>128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9" t="s">
        <v>80</v>
      </c>
      <c r="BK209" s="220">
        <f>ROUND(I209*H209,2)</f>
        <v>0</v>
      </c>
      <c r="BL209" s="19" t="s">
        <v>135</v>
      </c>
      <c r="BM209" s="219" t="s">
        <v>696</v>
      </c>
    </row>
    <row r="210" s="2" customFormat="1">
      <c r="A210" s="40"/>
      <c r="B210" s="41"/>
      <c r="C210" s="42"/>
      <c r="D210" s="221" t="s">
        <v>137</v>
      </c>
      <c r="E210" s="42"/>
      <c r="F210" s="222" t="s">
        <v>697</v>
      </c>
      <c r="G210" s="42"/>
      <c r="H210" s="42"/>
      <c r="I210" s="223"/>
      <c r="J210" s="42"/>
      <c r="K210" s="42"/>
      <c r="L210" s="46"/>
      <c r="M210" s="224"/>
      <c r="N210" s="225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137</v>
      </c>
      <c r="AU210" s="19" t="s">
        <v>82</v>
      </c>
    </row>
    <row r="211" s="2" customFormat="1" ht="16.5" customHeight="1">
      <c r="A211" s="40"/>
      <c r="B211" s="41"/>
      <c r="C211" s="207" t="s">
        <v>309</v>
      </c>
      <c r="D211" s="207" t="s">
        <v>131</v>
      </c>
      <c r="E211" s="208" t="s">
        <v>698</v>
      </c>
      <c r="F211" s="209" t="s">
        <v>699</v>
      </c>
      <c r="G211" s="210" t="s">
        <v>240</v>
      </c>
      <c r="H211" s="211">
        <v>6</v>
      </c>
      <c r="I211" s="212"/>
      <c r="J211" s="213">
        <f>ROUND(I211*H211,2)</f>
        <v>0</v>
      </c>
      <c r="K211" s="214"/>
      <c r="L211" s="46"/>
      <c r="M211" s="215" t="s">
        <v>19</v>
      </c>
      <c r="N211" s="216" t="s">
        <v>43</v>
      </c>
      <c r="O211" s="86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9" t="s">
        <v>135</v>
      </c>
      <c r="AT211" s="219" t="s">
        <v>131</v>
      </c>
      <c r="AU211" s="219" t="s">
        <v>82</v>
      </c>
      <c r="AY211" s="19" t="s">
        <v>128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9" t="s">
        <v>80</v>
      </c>
      <c r="BK211" s="220">
        <f>ROUND(I211*H211,2)</f>
        <v>0</v>
      </c>
      <c r="BL211" s="19" t="s">
        <v>135</v>
      </c>
      <c r="BM211" s="219" t="s">
        <v>700</v>
      </c>
    </row>
    <row r="212" s="2" customFormat="1">
      <c r="A212" s="40"/>
      <c r="B212" s="41"/>
      <c r="C212" s="42"/>
      <c r="D212" s="221" t="s">
        <v>137</v>
      </c>
      <c r="E212" s="42"/>
      <c r="F212" s="222" t="s">
        <v>701</v>
      </c>
      <c r="G212" s="42"/>
      <c r="H212" s="42"/>
      <c r="I212" s="223"/>
      <c r="J212" s="42"/>
      <c r="K212" s="42"/>
      <c r="L212" s="46"/>
      <c r="M212" s="224"/>
      <c r="N212" s="225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137</v>
      </c>
      <c r="AU212" s="19" t="s">
        <v>82</v>
      </c>
    </row>
    <row r="213" s="2" customFormat="1" ht="16.5" customHeight="1">
      <c r="A213" s="40"/>
      <c r="B213" s="41"/>
      <c r="C213" s="207" t="s">
        <v>702</v>
      </c>
      <c r="D213" s="207" t="s">
        <v>131</v>
      </c>
      <c r="E213" s="208" t="s">
        <v>703</v>
      </c>
      <c r="F213" s="209" t="s">
        <v>704</v>
      </c>
      <c r="G213" s="210" t="s">
        <v>240</v>
      </c>
      <c r="H213" s="211">
        <v>1</v>
      </c>
      <c r="I213" s="212"/>
      <c r="J213" s="213">
        <f>ROUND(I213*H213,2)</f>
        <v>0</v>
      </c>
      <c r="K213" s="214"/>
      <c r="L213" s="46"/>
      <c r="M213" s="215" t="s">
        <v>19</v>
      </c>
      <c r="N213" s="216" t="s">
        <v>43</v>
      </c>
      <c r="O213" s="86"/>
      <c r="P213" s="217">
        <f>O213*H213</f>
        <v>0</v>
      </c>
      <c r="Q213" s="217">
        <v>0.00056999999999999998</v>
      </c>
      <c r="R213" s="217">
        <f>Q213*H213</f>
        <v>0.00056999999999999998</v>
      </c>
      <c r="S213" s="217">
        <v>0</v>
      </c>
      <c r="T213" s="21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9" t="s">
        <v>135</v>
      </c>
      <c r="AT213" s="219" t="s">
        <v>131</v>
      </c>
      <c r="AU213" s="219" t="s">
        <v>82</v>
      </c>
      <c r="AY213" s="19" t="s">
        <v>128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9" t="s">
        <v>80</v>
      </c>
      <c r="BK213" s="220">
        <f>ROUND(I213*H213,2)</f>
        <v>0</v>
      </c>
      <c r="BL213" s="19" t="s">
        <v>135</v>
      </c>
      <c r="BM213" s="219" t="s">
        <v>705</v>
      </c>
    </row>
    <row r="214" s="2" customFormat="1">
      <c r="A214" s="40"/>
      <c r="B214" s="41"/>
      <c r="C214" s="42"/>
      <c r="D214" s="221" t="s">
        <v>137</v>
      </c>
      <c r="E214" s="42"/>
      <c r="F214" s="222" t="s">
        <v>706</v>
      </c>
      <c r="G214" s="42"/>
      <c r="H214" s="42"/>
      <c r="I214" s="223"/>
      <c r="J214" s="42"/>
      <c r="K214" s="42"/>
      <c r="L214" s="46"/>
      <c r="M214" s="224"/>
      <c r="N214" s="225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137</v>
      </c>
      <c r="AU214" s="19" t="s">
        <v>82</v>
      </c>
    </row>
    <row r="215" s="2" customFormat="1" ht="21.75" customHeight="1">
      <c r="A215" s="40"/>
      <c r="B215" s="41"/>
      <c r="C215" s="226" t="s">
        <v>707</v>
      </c>
      <c r="D215" s="226" t="s">
        <v>140</v>
      </c>
      <c r="E215" s="227" t="s">
        <v>708</v>
      </c>
      <c r="F215" s="228" t="s">
        <v>709</v>
      </c>
      <c r="G215" s="229" t="s">
        <v>240</v>
      </c>
      <c r="H215" s="230">
        <v>1</v>
      </c>
      <c r="I215" s="231"/>
      <c r="J215" s="232">
        <f>ROUND(I215*H215,2)</f>
        <v>0</v>
      </c>
      <c r="K215" s="233"/>
      <c r="L215" s="234"/>
      <c r="M215" s="235" t="s">
        <v>19</v>
      </c>
      <c r="N215" s="236" t="s">
        <v>43</v>
      </c>
      <c r="O215" s="86"/>
      <c r="P215" s="217">
        <f>O215*H215</f>
        <v>0</v>
      </c>
      <c r="Q215" s="217">
        <v>0.0013400000000000001</v>
      </c>
      <c r="R215" s="217">
        <f>Q215*H215</f>
        <v>0.0013400000000000001</v>
      </c>
      <c r="S215" s="217">
        <v>0</v>
      </c>
      <c r="T215" s="218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9" t="s">
        <v>143</v>
      </c>
      <c r="AT215" s="219" t="s">
        <v>140</v>
      </c>
      <c r="AU215" s="219" t="s">
        <v>82</v>
      </c>
      <c r="AY215" s="19" t="s">
        <v>128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9" t="s">
        <v>80</v>
      </c>
      <c r="BK215" s="220">
        <f>ROUND(I215*H215,2)</f>
        <v>0</v>
      </c>
      <c r="BL215" s="19" t="s">
        <v>135</v>
      </c>
      <c r="BM215" s="219" t="s">
        <v>710</v>
      </c>
    </row>
    <row r="216" s="2" customFormat="1" ht="16.5" customHeight="1">
      <c r="A216" s="40"/>
      <c r="B216" s="41"/>
      <c r="C216" s="207" t="s">
        <v>711</v>
      </c>
      <c r="D216" s="207" t="s">
        <v>131</v>
      </c>
      <c r="E216" s="208" t="s">
        <v>712</v>
      </c>
      <c r="F216" s="209" t="s">
        <v>713</v>
      </c>
      <c r="G216" s="210" t="s">
        <v>240</v>
      </c>
      <c r="H216" s="211">
        <v>7</v>
      </c>
      <c r="I216" s="212"/>
      <c r="J216" s="213">
        <f>ROUND(I216*H216,2)</f>
        <v>0</v>
      </c>
      <c r="K216" s="214"/>
      <c r="L216" s="46"/>
      <c r="M216" s="215" t="s">
        <v>19</v>
      </c>
      <c r="N216" s="216" t="s">
        <v>43</v>
      </c>
      <c r="O216" s="86"/>
      <c r="P216" s="217">
        <f>O216*H216</f>
        <v>0</v>
      </c>
      <c r="Q216" s="217">
        <v>0.00014999999999999999</v>
      </c>
      <c r="R216" s="217">
        <f>Q216*H216</f>
        <v>0.0010499999999999999</v>
      </c>
      <c r="S216" s="217">
        <v>0</v>
      </c>
      <c r="T216" s="21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9" t="s">
        <v>135</v>
      </c>
      <c r="AT216" s="219" t="s">
        <v>131</v>
      </c>
      <c r="AU216" s="219" t="s">
        <v>82</v>
      </c>
      <c r="AY216" s="19" t="s">
        <v>128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9" t="s">
        <v>80</v>
      </c>
      <c r="BK216" s="220">
        <f>ROUND(I216*H216,2)</f>
        <v>0</v>
      </c>
      <c r="BL216" s="19" t="s">
        <v>135</v>
      </c>
      <c r="BM216" s="219" t="s">
        <v>714</v>
      </c>
    </row>
    <row r="217" s="2" customFormat="1">
      <c r="A217" s="40"/>
      <c r="B217" s="41"/>
      <c r="C217" s="42"/>
      <c r="D217" s="221" t="s">
        <v>137</v>
      </c>
      <c r="E217" s="42"/>
      <c r="F217" s="222" t="s">
        <v>715</v>
      </c>
      <c r="G217" s="42"/>
      <c r="H217" s="42"/>
      <c r="I217" s="223"/>
      <c r="J217" s="42"/>
      <c r="K217" s="42"/>
      <c r="L217" s="46"/>
      <c r="M217" s="224"/>
      <c r="N217" s="225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137</v>
      </c>
      <c r="AU217" s="19" t="s">
        <v>82</v>
      </c>
    </row>
    <row r="218" s="2" customFormat="1" ht="16.5" customHeight="1">
      <c r="A218" s="40"/>
      <c r="B218" s="41"/>
      <c r="C218" s="226" t="s">
        <v>716</v>
      </c>
      <c r="D218" s="226" t="s">
        <v>140</v>
      </c>
      <c r="E218" s="227" t="s">
        <v>717</v>
      </c>
      <c r="F218" s="228" t="s">
        <v>718</v>
      </c>
      <c r="G218" s="229" t="s">
        <v>240</v>
      </c>
      <c r="H218" s="230">
        <v>7</v>
      </c>
      <c r="I218" s="231"/>
      <c r="J218" s="232">
        <f>ROUND(I218*H218,2)</f>
        <v>0</v>
      </c>
      <c r="K218" s="233"/>
      <c r="L218" s="234"/>
      <c r="M218" s="235" t="s">
        <v>19</v>
      </c>
      <c r="N218" s="236" t="s">
        <v>43</v>
      </c>
      <c r="O218" s="86"/>
      <c r="P218" s="217">
        <f>O218*H218</f>
        <v>0</v>
      </c>
      <c r="Q218" s="217">
        <v>0.0037000000000000002</v>
      </c>
      <c r="R218" s="217">
        <f>Q218*H218</f>
        <v>0.025899999999999999</v>
      </c>
      <c r="S218" s="217">
        <v>0</v>
      </c>
      <c r="T218" s="218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9" t="s">
        <v>143</v>
      </c>
      <c r="AT218" s="219" t="s">
        <v>140</v>
      </c>
      <c r="AU218" s="219" t="s">
        <v>82</v>
      </c>
      <c r="AY218" s="19" t="s">
        <v>128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9" t="s">
        <v>80</v>
      </c>
      <c r="BK218" s="220">
        <f>ROUND(I218*H218,2)</f>
        <v>0</v>
      </c>
      <c r="BL218" s="19" t="s">
        <v>135</v>
      </c>
      <c r="BM218" s="219" t="s">
        <v>719</v>
      </c>
    </row>
    <row r="219" s="2" customFormat="1" ht="16.5" customHeight="1">
      <c r="A219" s="40"/>
      <c r="B219" s="41"/>
      <c r="C219" s="207" t="s">
        <v>319</v>
      </c>
      <c r="D219" s="207" t="s">
        <v>131</v>
      </c>
      <c r="E219" s="208" t="s">
        <v>720</v>
      </c>
      <c r="F219" s="209" t="s">
        <v>721</v>
      </c>
      <c r="G219" s="210" t="s">
        <v>240</v>
      </c>
      <c r="H219" s="211">
        <v>2</v>
      </c>
      <c r="I219" s="212"/>
      <c r="J219" s="213">
        <f>ROUND(I219*H219,2)</f>
        <v>0</v>
      </c>
      <c r="K219" s="214"/>
      <c r="L219" s="46"/>
      <c r="M219" s="215" t="s">
        <v>19</v>
      </c>
      <c r="N219" s="216" t="s">
        <v>43</v>
      </c>
      <c r="O219" s="86"/>
      <c r="P219" s="217">
        <f>O219*H219</f>
        <v>0</v>
      </c>
      <c r="Q219" s="217">
        <v>0.0015</v>
      </c>
      <c r="R219" s="217">
        <f>Q219*H219</f>
        <v>0.0030000000000000001</v>
      </c>
      <c r="S219" s="217">
        <v>0</v>
      </c>
      <c r="T219" s="218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9" t="s">
        <v>135</v>
      </c>
      <c r="AT219" s="219" t="s">
        <v>131</v>
      </c>
      <c r="AU219" s="219" t="s">
        <v>82</v>
      </c>
      <c r="AY219" s="19" t="s">
        <v>128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9" t="s">
        <v>80</v>
      </c>
      <c r="BK219" s="220">
        <f>ROUND(I219*H219,2)</f>
        <v>0</v>
      </c>
      <c r="BL219" s="19" t="s">
        <v>135</v>
      </c>
      <c r="BM219" s="219" t="s">
        <v>722</v>
      </c>
    </row>
    <row r="220" s="2" customFormat="1">
      <c r="A220" s="40"/>
      <c r="B220" s="41"/>
      <c r="C220" s="42"/>
      <c r="D220" s="221" t="s">
        <v>137</v>
      </c>
      <c r="E220" s="42"/>
      <c r="F220" s="222" t="s">
        <v>723</v>
      </c>
      <c r="G220" s="42"/>
      <c r="H220" s="42"/>
      <c r="I220" s="223"/>
      <c r="J220" s="42"/>
      <c r="K220" s="42"/>
      <c r="L220" s="46"/>
      <c r="M220" s="224"/>
      <c r="N220" s="225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137</v>
      </c>
      <c r="AU220" s="19" t="s">
        <v>82</v>
      </c>
    </row>
    <row r="221" s="2" customFormat="1" ht="16.5" customHeight="1">
      <c r="A221" s="40"/>
      <c r="B221" s="41"/>
      <c r="C221" s="207" t="s">
        <v>724</v>
      </c>
      <c r="D221" s="207" t="s">
        <v>131</v>
      </c>
      <c r="E221" s="208" t="s">
        <v>725</v>
      </c>
      <c r="F221" s="209" t="s">
        <v>726</v>
      </c>
      <c r="G221" s="210" t="s">
        <v>240</v>
      </c>
      <c r="H221" s="211">
        <v>3</v>
      </c>
      <c r="I221" s="212"/>
      <c r="J221" s="213">
        <f>ROUND(I221*H221,2)</f>
        <v>0</v>
      </c>
      <c r="K221" s="214"/>
      <c r="L221" s="46"/>
      <c r="M221" s="215" t="s">
        <v>19</v>
      </c>
      <c r="N221" s="216" t="s">
        <v>43</v>
      </c>
      <c r="O221" s="86"/>
      <c r="P221" s="217">
        <f>O221*H221</f>
        <v>0</v>
      </c>
      <c r="Q221" s="217">
        <v>0.00029</v>
      </c>
      <c r="R221" s="217">
        <f>Q221*H221</f>
        <v>0.00087000000000000001</v>
      </c>
      <c r="S221" s="217">
        <v>0</v>
      </c>
      <c r="T221" s="218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9" t="s">
        <v>135</v>
      </c>
      <c r="AT221" s="219" t="s">
        <v>131</v>
      </c>
      <c r="AU221" s="219" t="s">
        <v>82</v>
      </c>
      <c r="AY221" s="19" t="s">
        <v>128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9" t="s">
        <v>80</v>
      </c>
      <c r="BK221" s="220">
        <f>ROUND(I221*H221,2)</f>
        <v>0</v>
      </c>
      <c r="BL221" s="19" t="s">
        <v>135</v>
      </c>
      <c r="BM221" s="219" t="s">
        <v>727</v>
      </c>
    </row>
    <row r="222" s="2" customFormat="1">
      <c r="A222" s="40"/>
      <c r="B222" s="41"/>
      <c r="C222" s="42"/>
      <c r="D222" s="221" t="s">
        <v>137</v>
      </c>
      <c r="E222" s="42"/>
      <c r="F222" s="222" t="s">
        <v>728</v>
      </c>
      <c r="G222" s="42"/>
      <c r="H222" s="42"/>
      <c r="I222" s="223"/>
      <c r="J222" s="42"/>
      <c r="K222" s="42"/>
      <c r="L222" s="46"/>
      <c r="M222" s="224"/>
      <c r="N222" s="225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137</v>
      </c>
      <c r="AU222" s="19" t="s">
        <v>82</v>
      </c>
    </row>
    <row r="223" s="2" customFormat="1" ht="16.5" customHeight="1">
      <c r="A223" s="40"/>
      <c r="B223" s="41"/>
      <c r="C223" s="207" t="s">
        <v>324</v>
      </c>
      <c r="D223" s="207" t="s">
        <v>131</v>
      </c>
      <c r="E223" s="208" t="s">
        <v>729</v>
      </c>
      <c r="F223" s="209" t="s">
        <v>730</v>
      </c>
      <c r="G223" s="210" t="s">
        <v>240</v>
      </c>
      <c r="H223" s="211">
        <v>2</v>
      </c>
      <c r="I223" s="212"/>
      <c r="J223" s="213">
        <f>ROUND(I223*H223,2)</f>
        <v>0</v>
      </c>
      <c r="K223" s="214"/>
      <c r="L223" s="46"/>
      <c r="M223" s="215" t="s">
        <v>19</v>
      </c>
      <c r="N223" s="216" t="s">
        <v>43</v>
      </c>
      <c r="O223" s="86"/>
      <c r="P223" s="217">
        <f>O223*H223</f>
        <v>0</v>
      </c>
      <c r="Q223" s="217">
        <v>0.00051000000000000004</v>
      </c>
      <c r="R223" s="217">
        <f>Q223*H223</f>
        <v>0.0010200000000000001</v>
      </c>
      <c r="S223" s="217">
        <v>0</v>
      </c>
      <c r="T223" s="218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9" t="s">
        <v>135</v>
      </c>
      <c r="AT223" s="219" t="s">
        <v>131</v>
      </c>
      <c r="AU223" s="219" t="s">
        <v>82</v>
      </c>
      <c r="AY223" s="19" t="s">
        <v>128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9" t="s">
        <v>80</v>
      </c>
      <c r="BK223" s="220">
        <f>ROUND(I223*H223,2)</f>
        <v>0</v>
      </c>
      <c r="BL223" s="19" t="s">
        <v>135</v>
      </c>
      <c r="BM223" s="219" t="s">
        <v>731</v>
      </c>
    </row>
    <row r="224" s="2" customFormat="1">
      <c r="A224" s="40"/>
      <c r="B224" s="41"/>
      <c r="C224" s="42"/>
      <c r="D224" s="221" t="s">
        <v>137</v>
      </c>
      <c r="E224" s="42"/>
      <c r="F224" s="222" t="s">
        <v>732</v>
      </c>
      <c r="G224" s="42"/>
      <c r="H224" s="42"/>
      <c r="I224" s="223"/>
      <c r="J224" s="42"/>
      <c r="K224" s="42"/>
      <c r="L224" s="46"/>
      <c r="M224" s="224"/>
      <c r="N224" s="225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137</v>
      </c>
      <c r="AU224" s="19" t="s">
        <v>82</v>
      </c>
    </row>
    <row r="225" s="2" customFormat="1" ht="16.5" customHeight="1">
      <c r="A225" s="40"/>
      <c r="B225" s="41"/>
      <c r="C225" s="207" t="s">
        <v>733</v>
      </c>
      <c r="D225" s="207" t="s">
        <v>131</v>
      </c>
      <c r="E225" s="208" t="s">
        <v>734</v>
      </c>
      <c r="F225" s="209" t="s">
        <v>735</v>
      </c>
      <c r="G225" s="210" t="s">
        <v>134</v>
      </c>
      <c r="H225" s="211">
        <v>110</v>
      </c>
      <c r="I225" s="212"/>
      <c r="J225" s="213">
        <f>ROUND(I225*H225,2)</f>
        <v>0</v>
      </c>
      <c r="K225" s="214"/>
      <c r="L225" s="46"/>
      <c r="M225" s="215" t="s">
        <v>19</v>
      </c>
      <c r="N225" s="216" t="s">
        <v>43</v>
      </c>
      <c r="O225" s="86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9" t="s">
        <v>135</v>
      </c>
      <c r="AT225" s="219" t="s">
        <v>131</v>
      </c>
      <c r="AU225" s="219" t="s">
        <v>82</v>
      </c>
      <c r="AY225" s="19" t="s">
        <v>128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9" t="s">
        <v>80</v>
      </c>
      <c r="BK225" s="220">
        <f>ROUND(I225*H225,2)</f>
        <v>0</v>
      </c>
      <c r="BL225" s="19" t="s">
        <v>135</v>
      </c>
      <c r="BM225" s="219" t="s">
        <v>736</v>
      </c>
    </row>
    <row r="226" s="2" customFormat="1">
      <c r="A226" s="40"/>
      <c r="B226" s="41"/>
      <c r="C226" s="42"/>
      <c r="D226" s="221" t="s">
        <v>137</v>
      </c>
      <c r="E226" s="42"/>
      <c r="F226" s="222" t="s">
        <v>737</v>
      </c>
      <c r="G226" s="42"/>
      <c r="H226" s="42"/>
      <c r="I226" s="223"/>
      <c r="J226" s="42"/>
      <c r="K226" s="42"/>
      <c r="L226" s="46"/>
      <c r="M226" s="224"/>
      <c r="N226" s="225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137</v>
      </c>
      <c r="AU226" s="19" t="s">
        <v>82</v>
      </c>
    </row>
    <row r="227" s="2" customFormat="1" ht="16.5" customHeight="1">
      <c r="A227" s="40"/>
      <c r="B227" s="41"/>
      <c r="C227" s="207" t="s">
        <v>738</v>
      </c>
      <c r="D227" s="207" t="s">
        <v>131</v>
      </c>
      <c r="E227" s="208" t="s">
        <v>739</v>
      </c>
      <c r="F227" s="209" t="s">
        <v>740</v>
      </c>
      <c r="G227" s="210" t="s">
        <v>134</v>
      </c>
      <c r="H227" s="211">
        <v>41</v>
      </c>
      <c r="I227" s="212"/>
      <c r="J227" s="213">
        <f>ROUND(I227*H227,2)</f>
        <v>0</v>
      </c>
      <c r="K227" s="214"/>
      <c r="L227" s="46"/>
      <c r="M227" s="215" t="s">
        <v>19</v>
      </c>
      <c r="N227" s="216" t="s">
        <v>43</v>
      </c>
      <c r="O227" s="86"/>
      <c r="P227" s="217">
        <f>O227*H227</f>
        <v>0</v>
      </c>
      <c r="Q227" s="217">
        <v>0</v>
      </c>
      <c r="R227" s="217">
        <f>Q227*H227</f>
        <v>0</v>
      </c>
      <c r="S227" s="217">
        <v>0</v>
      </c>
      <c r="T227" s="218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9" t="s">
        <v>135</v>
      </c>
      <c r="AT227" s="219" t="s">
        <v>131</v>
      </c>
      <c r="AU227" s="219" t="s">
        <v>82</v>
      </c>
      <c r="AY227" s="19" t="s">
        <v>128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9" t="s">
        <v>80</v>
      </c>
      <c r="BK227" s="220">
        <f>ROUND(I227*H227,2)</f>
        <v>0</v>
      </c>
      <c r="BL227" s="19" t="s">
        <v>135</v>
      </c>
      <c r="BM227" s="219" t="s">
        <v>741</v>
      </c>
    </row>
    <row r="228" s="2" customFormat="1">
      <c r="A228" s="40"/>
      <c r="B228" s="41"/>
      <c r="C228" s="42"/>
      <c r="D228" s="221" t="s">
        <v>137</v>
      </c>
      <c r="E228" s="42"/>
      <c r="F228" s="222" t="s">
        <v>742</v>
      </c>
      <c r="G228" s="42"/>
      <c r="H228" s="42"/>
      <c r="I228" s="223"/>
      <c r="J228" s="42"/>
      <c r="K228" s="42"/>
      <c r="L228" s="46"/>
      <c r="M228" s="224"/>
      <c r="N228" s="225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137</v>
      </c>
      <c r="AU228" s="19" t="s">
        <v>82</v>
      </c>
    </row>
    <row r="229" s="2" customFormat="1" ht="24.15" customHeight="1">
      <c r="A229" s="40"/>
      <c r="B229" s="41"/>
      <c r="C229" s="207" t="s">
        <v>743</v>
      </c>
      <c r="D229" s="207" t="s">
        <v>131</v>
      </c>
      <c r="E229" s="208" t="s">
        <v>744</v>
      </c>
      <c r="F229" s="209" t="s">
        <v>745</v>
      </c>
      <c r="G229" s="210" t="s">
        <v>155</v>
      </c>
      <c r="H229" s="237"/>
      <c r="I229" s="212"/>
      <c r="J229" s="213">
        <f>ROUND(I229*H229,2)</f>
        <v>0</v>
      </c>
      <c r="K229" s="214"/>
      <c r="L229" s="46"/>
      <c r="M229" s="215" t="s">
        <v>19</v>
      </c>
      <c r="N229" s="216" t="s">
        <v>43</v>
      </c>
      <c r="O229" s="86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9" t="s">
        <v>135</v>
      </c>
      <c r="AT229" s="219" t="s">
        <v>131</v>
      </c>
      <c r="AU229" s="219" t="s">
        <v>82</v>
      </c>
      <c r="AY229" s="19" t="s">
        <v>128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9" t="s">
        <v>80</v>
      </c>
      <c r="BK229" s="220">
        <f>ROUND(I229*H229,2)</f>
        <v>0</v>
      </c>
      <c r="BL229" s="19" t="s">
        <v>135</v>
      </c>
      <c r="BM229" s="219" t="s">
        <v>746</v>
      </c>
    </row>
    <row r="230" s="2" customFormat="1">
      <c r="A230" s="40"/>
      <c r="B230" s="41"/>
      <c r="C230" s="42"/>
      <c r="D230" s="221" t="s">
        <v>137</v>
      </c>
      <c r="E230" s="42"/>
      <c r="F230" s="222" t="s">
        <v>747</v>
      </c>
      <c r="G230" s="42"/>
      <c r="H230" s="42"/>
      <c r="I230" s="223"/>
      <c r="J230" s="42"/>
      <c r="K230" s="42"/>
      <c r="L230" s="46"/>
      <c r="M230" s="224"/>
      <c r="N230" s="225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137</v>
      </c>
      <c r="AU230" s="19" t="s">
        <v>82</v>
      </c>
    </row>
    <row r="231" s="12" customFormat="1" ht="22.8" customHeight="1">
      <c r="A231" s="12"/>
      <c r="B231" s="191"/>
      <c r="C231" s="192"/>
      <c r="D231" s="193" t="s">
        <v>71</v>
      </c>
      <c r="E231" s="205" t="s">
        <v>748</v>
      </c>
      <c r="F231" s="205" t="s">
        <v>749</v>
      </c>
      <c r="G231" s="192"/>
      <c r="H231" s="192"/>
      <c r="I231" s="195"/>
      <c r="J231" s="206">
        <f>BK231</f>
        <v>0</v>
      </c>
      <c r="K231" s="192"/>
      <c r="L231" s="197"/>
      <c r="M231" s="198"/>
      <c r="N231" s="199"/>
      <c r="O231" s="199"/>
      <c r="P231" s="200">
        <f>SUM(P232:P291)</f>
        <v>0</v>
      </c>
      <c r="Q231" s="199"/>
      <c r="R231" s="200">
        <f>SUM(R232:R291)</f>
        <v>0.45315</v>
      </c>
      <c r="S231" s="199"/>
      <c r="T231" s="201">
        <f>SUM(T232:T291)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2" t="s">
        <v>82</v>
      </c>
      <c r="AT231" s="203" t="s">
        <v>71</v>
      </c>
      <c r="AU231" s="203" t="s">
        <v>80</v>
      </c>
      <c r="AY231" s="202" t="s">
        <v>128</v>
      </c>
      <c r="BK231" s="204">
        <f>SUM(BK232:BK291)</f>
        <v>0</v>
      </c>
    </row>
    <row r="232" s="2" customFormat="1" ht="21.75" customHeight="1">
      <c r="A232" s="40"/>
      <c r="B232" s="41"/>
      <c r="C232" s="207" t="s">
        <v>750</v>
      </c>
      <c r="D232" s="207" t="s">
        <v>131</v>
      </c>
      <c r="E232" s="208" t="s">
        <v>751</v>
      </c>
      <c r="F232" s="209" t="s">
        <v>752</v>
      </c>
      <c r="G232" s="210" t="s">
        <v>240</v>
      </c>
      <c r="H232" s="211">
        <v>1</v>
      </c>
      <c r="I232" s="212"/>
      <c r="J232" s="213">
        <f>ROUND(I232*H232,2)</f>
        <v>0</v>
      </c>
      <c r="K232" s="214"/>
      <c r="L232" s="46"/>
      <c r="M232" s="215" t="s">
        <v>19</v>
      </c>
      <c r="N232" s="216" t="s">
        <v>43</v>
      </c>
      <c r="O232" s="86"/>
      <c r="P232" s="217">
        <f>O232*H232</f>
        <v>0</v>
      </c>
      <c r="Q232" s="217">
        <v>0.00098999999999999999</v>
      </c>
      <c r="R232" s="217">
        <f>Q232*H232</f>
        <v>0.00098999999999999999</v>
      </c>
      <c r="S232" s="217">
        <v>0</v>
      </c>
      <c r="T232" s="218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9" t="s">
        <v>135</v>
      </c>
      <c r="AT232" s="219" t="s">
        <v>131</v>
      </c>
      <c r="AU232" s="219" t="s">
        <v>82</v>
      </c>
      <c r="AY232" s="19" t="s">
        <v>128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9" t="s">
        <v>80</v>
      </c>
      <c r="BK232" s="220">
        <f>ROUND(I232*H232,2)</f>
        <v>0</v>
      </c>
      <c r="BL232" s="19" t="s">
        <v>135</v>
      </c>
      <c r="BM232" s="219" t="s">
        <v>753</v>
      </c>
    </row>
    <row r="233" s="2" customFormat="1">
      <c r="A233" s="40"/>
      <c r="B233" s="41"/>
      <c r="C233" s="42"/>
      <c r="D233" s="221" t="s">
        <v>137</v>
      </c>
      <c r="E233" s="42"/>
      <c r="F233" s="222" t="s">
        <v>754</v>
      </c>
      <c r="G233" s="42"/>
      <c r="H233" s="42"/>
      <c r="I233" s="223"/>
      <c r="J233" s="42"/>
      <c r="K233" s="42"/>
      <c r="L233" s="46"/>
      <c r="M233" s="224"/>
      <c r="N233" s="225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137</v>
      </c>
      <c r="AU233" s="19" t="s">
        <v>82</v>
      </c>
    </row>
    <row r="234" s="2" customFormat="1" ht="24.15" customHeight="1">
      <c r="A234" s="40"/>
      <c r="B234" s="41"/>
      <c r="C234" s="207" t="s">
        <v>755</v>
      </c>
      <c r="D234" s="207" t="s">
        <v>131</v>
      </c>
      <c r="E234" s="208" t="s">
        <v>756</v>
      </c>
      <c r="F234" s="209" t="s">
        <v>757</v>
      </c>
      <c r="G234" s="210" t="s">
        <v>134</v>
      </c>
      <c r="H234" s="211">
        <v>3</v>
      </c>
      <c r="I234" s="212"/>
      <c r="J234" s="213">
        <f>ROUND(I234*H234,2)</f>
        <v>0</v>
      </c>
      <c r="K234" s="214"/>
      <c r="L234" s="46"/>
      <c r="M234" s="215" t="s">
        <v>19</v>
      </c>
      <c r="N234" s="216" t="s">
        <v>43</v>
      </c>
      <c r="O234" s="86"/>
      <c r="P234" s="217">
        <f>O234*H234</f>
        <v>0</v>
      </c>
      <c r="Q234" s="217">
        <v>0.00036999999999999999</v>
      </c>
      <c r="R234" s="217">
        <f>Q234*H234</f>
        <v>0.0011099999999999999</v>
      </c>
      <c r="S234" s="217">
        <v>0</v>
      </c>
      <c r="T234" s="218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9" t="s">
        <v>135</v>
      </c>
      <c r="AT234" s="219" t="s">
        <v>131</v>
      </c>
      <c r="AU234" s="219" t="s">
        <v>82</v>
      </c>
      <c r="AY234" s="19" t="s">
        <v>128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9" t="s">
        <v>80</v>
      </c>
      <c r="BK234" s="220">
        <f>ROUND(I234*H234,2)</f>
        <v>0</v>
      </c>
      <c r="BL234" s="19" t="s">
        <v>135</v>
      </c>
      <c r="BM234" s="219" t="s">
        <v>758</v>
      </c>
    </row>
    <row r="235" s="2" customFormat="1">
      <c r="A235" s="40"/>
      <c r="B235" s="41"/>
      <c r="C235" s="42"/>
      <c r="D235" s="221" t="s">
        <v>137</v>
      </c>
      <c r="E235" s="42"/>
      <c r="F235" s="222" t="s">
        <v>759</v>
      </c>
      <c r="G235" s="42"/>
      <c r="H235" s="42"/>
      <c r="I235" s="223"/>
      <c r="J235" s="42"/>
      <c r="K235" s="42"/>
      <c r="L235" s="46"/>
      <c r="M235" s="224"/>
      <c r="N235" s="225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137</v>
      </c>
      <c r="AU235" s="19" t="s">
        <v>82</v>
      </c>
    </row>
    <row r="236" s="2" customFormat="1" ht="21.75" customHeight="1">
      <c r="A236" s="40"/>
      <c r="B236" s="41"/>
      <c r="C236" s="207" t="s">
        <v>344</v>
      </c>
      <c r="D236" s="207" t="s">
        <v>131</v>
      </c>
      <c r="E236" s="208" t="s">
        <v>760</v>
      </c>
      <c r="F236" s="209" t="s">
        <v>761</v>
      </c>
      <c r="G236" s="210" t="s">
        <v>134</v>
      </c>
      <c r="H236" s="211">
        <v>77</v>
      </c>
      <c r="I236" s="212"/>
      <c r="J236" s="213">
        <f>ROUND(I236*H236,2)</f>
        <v>0</v>
      </c>
      <c r="K236" s="214"/>
      <c r="L236" s="46"/>
      <c r="M236" s="215" t="s">
        <v>19</v>
      </c>
      <c r="N236" s="216" t="s">
        <v>43</v>
      </c>
      <c r="O236" s="86"/>
      <c r="P236" s="217">
        <f>O236*H236</f>
        <v>0</v>
      </c>
      <c r="Q236" s="217">
        <v>0.00066</v>
      </c>
      <c r="R236" s="217">
        <f>Q236*H236</f>
        <v>0.050819999999999997</v>
      </c>
      <c r="S236" s="217">
        <v>0</v>
      </c>
      <c r="T236" s="218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9" t="s">
        <v>135</v>
      </c>
      <c r="AT236" s="219" t="s">
        <v>131</v>
      </c>
      <c r="AU236" s="219" t="s">
        <v>82</v>
      </c>
      <c r="AY236" s="19" t="s">
        <v>128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9" t="s">
        <v>80</v>
      </c>
      <c r="BK236" s="220">
        <f>ROUND(I236*H236,2)</f>
        <v>0</v>
      </c>
      <c r="BL236" s="19" t="s">
        <v>135</v>
      </c>
      <c r="BM236" s="219" t="s">
        <v>762</v>
      </c>
    </row>
    <row r="237" s="2" customFormat="1">
      <c r="A237" s="40"/>
      <c r="B237" s="41"/>
      <c r="C237" s="42"/>
      <c r="D237" s="221" t="s">
        <v>137</v>
      </c>
      <c r="E237" s="42"/>
      <c r="F237" s="222" t="s">
        <v>763</v>
      </c>
      <c r="G237" s="42"/>
      <c r="H237" s="42"/>
      <c r="I237" s="223"/>
      <c r="J237" s="42"/>
      <c r="K237" s="42"/>
      <c r="L237" s="46"/>
      <c r="M237" s="224"/>
      <c r="N237" s="225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137</v>
      </c>
      <c r="AU237" s="19" t="s">
        <v>82</v>
      </c>
    </row>
    <row r="238" s="2" customFormat="1" ht="21.75" customHeight="1">
      <c r="A238" s="40"/>
      <c r="B238" s="41"/>
      <c r="C238" s="207" t="s">
        <v>349</v>
      </c>
      <c r="D238" s="207" t="s">
        <v>131</v>
      </c>
      <c r="E238" s="208" t="s">
        <v>764</v>
      </c>
      <c r="F238" s="209" t="s">
        <v>765</v>
      </c>
      <c r="G238" s="210" t="s">
        <v>134</v>
      </c>
      <c r="H238" s="211">
        <v>61</v>
      </c>
      <c r="I238" s="212"/>
      <c r="J238" s="213">
        <f>ROUND(I238*H238,2)</f>
        <v>0</v>
      </c>
      <c r="K238" s="214"/>
      <c r="L238" s="46"/>
      <c r="M238" s="215" t="s">
        <v>19</v>
      </c>
      <c r="N238" s="216" t="s">
        <v>43</v>
      </c>
      <c r="O238" s="86"/>
      <c r="P238" s="217">
        <f>O238*H238</f>
        <v>0</v>
      </c>
      <c r="Q238" s="217">
        <v>0.00091</v>
      </c>
      <c r="R238" s="217">
        <f>Q238*H238</f>
        <v>0.055509999999999997</v>
      </c>
      <c r="S238" s="217">
        <v>0</v>
      </c>
      <c r="T238" s="218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9" t="s">
        <v>135</v>
      </c>
      <c r="AT238" s="219" t="s">
        <v>131</v>
      </c>
      <c r="AU238" s="219" t="s">
        <v>82</v>
      </c>
      <c r="AY238" s="19" t="s">
        <v>128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9" t="s">
        <v>80</v>
      </c>
      <c r="BK238" s="220">
        <f>ROUND(I238*H238,2)</f>
        <v>0</v>
      </c>
      <c r="BL238" s="19" t="s">
        <v>135</v>
      </c>
      <c r="BM238" s="219" t="s">
        <v>766</v>
      </c>
    </row>
    <row r="239" s="2" customFormat="1">
      <c r="A239" s="40"/>
      <c r="B239" s="41"/>
      <c r="C239" s="42"/>
      <c r="D239" s="221" t="s">
        <v>137</v>
      </c>
      <c r="E239" s="42"/>
      <c r="F239" s="222" t="s">
        <v>767</v>
      </c>
      <c r="G239" s="42"/>
      <c r="H239" s="42"/>
      <c r="I239" s="223"/>
      <c r="J239" s="42"/>
      <c r="K239" s="42"/>
      <c r="L239" s="46"/>
      <c r="M239" s="224"/>
      <c r="N239" s="225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137</v>
      </c>
      <c r="AU239" s="19" t="s">
        <v>82</v>
      </c>
    </row>
    <row r="240" s="2" customFormat="1" ht="21.75" customHeight="1">
      <c r="A240" s="40"/>
      <c r="B240" s="41"/>
      <c r="C240" s="207" t="s">
        <v>356</v>
      </c>
      <c r="D240" s="207" t="s">
        <v>131</v>
      </c>
      <c r="E240" s="208" t="s">
        <v>768</v>
      </c>
      <c r="F240" s="209" t="s">
        <v>769</v>
      </c>
      <c r="G240" s="210" t="s">
        <v>134</v>
      </c>
      <c r="H240" s="211">
        <v>34</v>
      </c>
      <c r="I240" s="212"/>
      <c r="J240" s="213">
        <f>ROUND(I240*H240,2)</f>
        <v>0</v>
      </c>
      <c r="K240" s="214"/>
      <c r="L240" s="46"/>
      <c r="M240" s="215" t="s">
        <v>19</v>
      </c>
      <c r="N240" s="216" t="s">
        <v>43</v>
      </c>
      <c r="O240" s="86"/>
      <c r="P240" s="217">
        <f>O240*H240</f>
        <v>0</v>
      </c>
      <c r="Q240" s="217">
        <v>0.0011900000000000001</v>
      </c>
      <c r="R240" s="217">
        <f>Q240*H240</f>
        <v>0.040460000000000003</v>
      </c>
      <c r="S240" s="217">
        <v>0</v>
      </c>
      <c r="T240" s="218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9" t="s">
        <v>135</v>
      </c>
      <c r="AT240" s="219" t="s">
        <v>131</v>
      </c>
      <c r="AU240" s="219" t="s">
        <v>82</v>
      </c>
      <c r="AY240" s="19" t="s">
        <v>128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9" t="s">
        <v>80</v>
      </c>
      <c r="BK240" s="220">
        <f>ROUND(I240*H240,2)</f>
        <v>0</v>
      </c>
      <c r="BL240" s="19" t="s">
        <v>135</v>
      </c>
      <c r="BM240" s="219" t="s">
        <v>770</v>
      </c>
    </row>
    <row r="241" s="2" customFormat="1">
      <c r="A241" s="40"/>
      <c r="B241" s="41"/>
      <c r="C241" s="42"/>
      <c r="D241" s="221" t="s">
        <v>137</v>
      </c>
      <c r="E241" s="42"/>
      <c r="F241" s="222" t="s">
        <v>771</v>
      </c>
      <c r="G241" s="42"/>
      <c r="H241" s="42"/>
      <c r="I241" s="223"/>
      <c r="J241" s="42"/>
      <c r="K241" s="42"/>
      <c r="L241" s="46"/>
      <c r="M241" s="224"/>
      <c r="N241" s="225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137</v>
      </c>
      <c r="AU241" s="19" t="s">
        <v>82</v>
      </c>
    </row>
    <row r="242" s="2" customFormat="1" ht="21.75" customHeight="1">
      <c r="A242" s="40"/>
      <c r="B242" s="41"/>
      <c r="C242" s="207" t="s">
        <v>772</v>
      </c>
      <c r="D242" s="207" t="s">
        <v>131</v>
      </c>
      <c r="E242" s="208" t="s">
        <v>773</v>
      </c>
      <c r="F242" s="209" t="s">
        <v>774</v>
      </c>
      <c r="G242" s="210" t="s">
        <v>134</v>
      </c>
      <c r="H242" s="211">
        <v>18</v>
      </c>
      <c r="I242" s="212"/>
      <c r="J242" s="213">
        <f>ROUND(I242*H242,2)</f>
        <v>0</v>
      </c>
      <c r="K242" s="214"/>
      <c r="L242" s="46"/>
      <c r="M242" s="215" t="s">
        <v>19</v>
      </c>
      <c r="N242" s="216" t="s">
        <v>43</v>
      </c>
      <c r="O242" s="86"/>
      <c r="P242" s="217">
        <f>O242*H242</f>
        <v>0</v>
      </c>
      <c r="Q242" s="217">
        <v>0.00281</v>
      </c>
      <c r="R242" s="217">
        <f>Q242*H242</f>
        <v>0.05058</v>
      </c>
      <c r="S242" s="217">
        <v>0</v>
      </c>
      <c r="T242" s="218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9" t="s">
        <v>135</v>
      </c>
      <c r="AT242" s="219" t="s">
        <v>131</v>
      </c>
      <c r="AU242" s="219" t="s">
        <v>82</v>
      </c>
      <c r="AY242" s="19" t="s">
        <v>128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9" t="s">
        <v>80</v>
      </c>
      <c r="BK242" s="220">
        <f>ROUND(I242*H242,2)</f>
        <v>0</v>
      </c>
      <c r="BL242" s="19" t="s">
        <v>135</v>
      </c>
      <c r="BM242" s="219" t="s">
        <v>775</v>
      </c>
    </row>
    <row r="243" s="2" customFormat="1">
      <c r="A243" s="40"/>
      <c r="B243" s="41"/>
      <c r="C243" s="42"/>
      <c r="D243" s="221" t="s">
        <v>137</v>
      </c>
      <c r="E243" s="42"/>
      <c r="F243" s="222" t="s">
        <v>776</v>
      </c>
      <c r="G243" s="42"/>
      <c r="H243" s="42"/>
      <c r="I243" s="223"/>
      <c r="J243" s="42"/>
      <c r="K243" s="42"/>
      <c r="L243" s="46"/>
      <c r="M243" s="224"/>
      <c r="N243" s="225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137</v>
      </c>
      <c r="AU243" s="19" t="s">
        <v>82</v>
      </c>
    </row>
    <row r="244" s="2" customFormat="1" ht="21.75" customHeight="1">
      <c r="A244" s="40"/>
      <c r="B244" s="41"/>
      <c r="C244" s="207" t="s">
        <v>777</v>
      </c>
      <c r="D244" s="207" t="s">
        <v>131</v>
      </c>
      <c r="E244" s="208" t="s">
        <v>778</v>
      </c>
      <c r="F244" s="209" t="s">
        <v>779</v>
      </c>
      <c r="G244" s="210" t="s">
        <v>134</v>
      </c>
      <c r="H244" s="211">
        <v>49</v>
      </c>
      <c r="I244" s="212"/>
      <c r="J244" s="213">
        <f>ROUND(I244*H244,2)</f>
        <v>0</v>
      </c>
      <c r="K244" s="214"/>
      <c r="L244" s="46"/>
      <c r="M244" s="215" t="s">
        <v>19</v>
      </c>
      <c r="N244" s="216" t="s">
        <v>43</v>
      </c>
      <c r="O244" s="86"/>
      <c r="P244" s="217">
        <f>O244*H244</f>
        <v>0</v>
      </c>
      <c r="Q244" s="217">
        <v>0.00362</v>
      </c>
      <c r="R244" s="217">
        <f>Q244*H244</f>
        <v>0.17738000000000001</v>
      </c>
      <c r="S244" s="217">
        <v>0</v>
      </c>
      <c r="T244" s="218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9" t="s">
        <v>135</v>
      </c>
      <c r="AT244" s="219" t="s">
        <v>131</v>
      </c>
      <c r="AU244" s="219" t="s">
        <v>82</v>
      </c>
      <c r="AY244" s="19" t="s">
        <v>128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9" t="s">
        <v>80</v>
      </c>
      <c r="BK244" s="220">
        <f>ROUND(I244*H244,2)</f>
        <v>0</v>
      </c>
      <c r="BL244" s="19" t="s">
        <v>135</v>
      </c>
      <c r="BM244" s="219" t="s">
        <v>780</v>
      </c>
    </row>
    <row r="245" s="2" customFormat="1">
      <c r="A245" s="40"/>
      <c r="B245" s="41"/>
      <c r="C245" s="42"/>
      <c r="D245" s="221" t="s">
        <v>137</v>
      </c>
      <c r="E245" s="42"/>
      <c r="F245" s="222" t="s">
        <v>781</v>
      </c>
      <c r="G245" s="42"/>
      <c r="H245" s="42"/>
      <c r="I245" s="223"/>
      <c r="J245" s="42"/>
      <c r="K245" s="42"/>
      <c r="L245" s="46"/>
      <c r="M245" s="224"/>
      <c r="N245" s="225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137</v>
      </c>
      <c r="AU245" s="19" t="s">
        <v>82</v>
      </c>
    </row>
    <row r="246" s="2" customFormat="1" ht="24.15" customHeight="1">
      <c r="A246" s="40"/>
      <c r="B246" s="41"/>
      <c r="C246" s="207" t="s">
        <v>782</v>
      </c>
      <c r="D246" s="207" t="s">
        <v>131</v>
      </c>
      <c r="E246" s="208" t="s">
        <v>783</v>
      </c>
      <c r="F246" s="209" t="s">
        <v>784</v>
      </c>
      <c r="G246" s="210" t="s">
        <v>134</v>
      </c>
      <c r="H246" s="211">
        <v>45</v>
      </c>
      <c r="I246" s="212"/>
      <c r="J246" s="213">
        <f>ROUND(I246*H246,2)</f>
        <v>0</v>
      </c>
      <c r="K246" s="214"/>
      <c r="L246" s="46"/>
      <c r="M246" s="215" t="s">
        <v>19</v>
      </c>
      <c r="N246" s="216" t="s">
        <v>43</v>
      </c>
      <c r="O246" s="86"/>
      <c r="P246" s="217">
        <f>O246*H246</f>
        <v>0</v>
      </c>
      <c r="Q246" s="217">
        <v>4.0000000000000003E-05</v>
      </c>
      <c r="R246" s="217">
        <f>Q246*H246</f>
        <v>0.0018000000000000002</v>
      </c>
      <c r="S246" s="217">
        <v>0</v>
      </c>
      <c r="T246" s="218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9" t="s">
        <v>135</v>
      </c>
      <c r="AT246" s="219" t="s">
        <v>131</v>
      </c>
      <c r="AU246" s="219" t="s">
        <v>82</v>
      </c>
      <c r="AY246" s="19" t="s">
        <v>128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19" t="s">
        <v>80</v>
      </c>
      <c r="BK246" s="220">
        <f>ROUND(I246*H246,2)</f>
        <v>0</v>
      </c>
      <c r="BL246" s="19" t="s">
        <v>135</v>
      </c>
      <c r="BM246" s="219" t="s">
        <v>785</v>
      </c>
    </row>
    <row r="247" s="2" customFormat="1">
      <c r="A247" s="40"/>
      <c r="B247" s="41"/>
      <c r="C247" s="42"/>
      <c r="D247" s="221" t="s">
        <v>137</v>
      </c>
      <c r="E247" s="42"/>
      <c r="F247" s="222" t="s">
        <v>786</v>
      </c>
      <c r="G247" s="42"/>
      <c r="H247" s="42"/>
      <c r="I247" s="223"/>
      <c r="J247" s="42"/>
      <c r="K247" s="42"/>
      <c r="L247" s="46"/>
      <c r="M247" s="224"/>
      <c r="N247" s="225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137</v>
      </c>
      <c r="AU247" s="19" t="s">
        <v>82</v>
      </c>
    </row>
    <row r="248" s="2" customFormat="1" ht="24.15" customHeight="1">
      <c r="A248" s="40"/>
      <c r="B248" s="41"/>
      <c r="C248" s="207" t="s">
        <v>787</v>
      </c>
      <c r="D248" s="207" t="s">
        <v>131</v>
      </c>
      <c r="E248" s="208" t="s">
        <v>788</v>
      </c>
      <c r="F248" s="209" t="s">
        <v>789</v>
      </c>
      <c r="G248" s="210" t="s">
        <v>134</v>
      </c>
      <c r="H248" s="211">
        <v>17</v>
      </c>
      <c r="I248" s="212"/>
      <c r="J248" s="213">
        <f>ROUND(I248*H248,2)</f>
        <v>0</v>
      </c>
      <c r="K248" s="214"/>
      <c r="L248" s="46"/>
      <c r="M248" s="215" t="s">
        <v>19</v>
      </c>
      <c r="N248" s="216" t="s">
        <v>43</v>
      </c>
      <c r="O248" s="86"/>
      <c r="P248" s="217">
        <f>O248*H248</f>
        <v>0</v>
      </c>
      <c r="Q248" s="217">
        <v>4.0000000000000003E-05</v>
      </c>
      <c r="R248" s="217">
        <f>Q248*H248</f>
        <v>0.00068000000000000005</v>
      </c>
      <c r="S248" s="217">
        <v>0</v>
      </c>
      <c r="T248" s="218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9" t="s">
        <v>135</v>
      </c>
      <c r="AT248" s="219" t="s">
        <v>131</v>
      </c>
      <c r="AU248" s="219" t="s">
        <v>82</v>
      </c>
      <c r="AY248" s="19" t="s">
        <v>128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9" t="s">
        <v>80</v>
      </c>
      <c r="BK248" s="220">
        <f>ROUND(I248*H248,2)</f>
        <v>0</v>
      </c>
      <c r="BL248" s="19" t="s">
        <v>135</v>
      </c>
      <c r="BM248" s="219" t="s">
        <v>790</v>
      </c>
    </row>
    <row r="249" s="2" customFormat="1">
      <c r="A249" s="40"/>
      <c r="B249" s="41"/>
      <c r="C249" s="42"/>
      <c r="D249" s="221" t="s">
        <v>137</v>
      </c>
      <c r="E249" s="42"/>
      <c r="F249" s="222" t="s">
        <v>791</v>
      </c>
      <c r="G249" s="42"/>
      <c r="H249" s="42"/>
      <c r="I249" s="223"/>
      <c r="J249" s="42"/>
      <c r="K249" s="42"/>
      <c r="L249" s="46"/>
      <c r="M249" s="224"/>
      <c r="N249" s="225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137</v>
      </c>
      <c r="AU249" s="19" t="s">
        <v>82</v>
      </c>
    </row>
    <row r="250" s="2" customFormat="1" ht="24.15" customHeight="1">
      <c r="A250" s="40"/>
      <c r="B250" s="41"/>
      <c r="C250" s="207" t="s">
        <v>792</v>
      </c>
      <c r="D250" s="207" t="s">
        <v>131</v>
      </c>
      <c r="E250" s="208" t="s">
        <v>793</v>
      </c>
      <c r="F250" s="209" t="s">
        <v>794</v>
      </c>
      <c r="G250" s="210" t="s">
        <v>134</v>
      </c>
      <c r="H250" s="211">
        <v>25</v>
      </c>
      <c r="I250" s="212"/>
      <c r="J250" s="213">
        <f>ROUND(I250*H250,2)</f>
        <v>0</v>
      </c>
      <c r="K250" s="214"/>
      <c r="L250" s="46"/>
      <c r="M250" s="215" t="s">
        <v>19</v>
      </c>
      <c r="N250" s="216" t="s">
        <v>43</v>
      </c>
      <c r="O250" s="86"/>
      <c r="P250" s="217">
        <f>O250*H250</f>
        <v>0</v>
      </c>
      <c r="Q250" s="217">
        <v>6.9999999999999994E-05</v>
      </c>
      <c r="R250" s="217">
        <f>Q250*H250</f>
        <v>0.0017499999999999998</v>
      </c>
      <c r="S250" s="217">
        <v>0</v>
      </c>
      <c r="T250" s="218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9" t="s">
        <v>135</v>
      </c>
      <c r="AT250" s="219" t="s">
        <v>131</v>
      </c>
      <c r="AU250" s="219" t="s">
        <v>82</v>
      </c>
      <c r="AY250" s="19" t="s">
        <v>128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9" t="s">
        <v>80</v>
      </c>
      <c r="BK250" s="220">
        <f>ROUND(I250*H250,2)</f>
        <v>0</v>
      </c>
      <c r="BL250" s="19" t="s">
        <v>135</v>
      </c>
      <c r="BM250" s="219" t="s">
        <v>795</v>
      </c>
    </row>
    <row r="251" s="2" customFormat="1">
      <c r="A251" s="40"/>
      <c r="B251" s="41"/>
      <c r="C251" s="42"/>
      <c r="D251" s="221" t="s">
        <v>137</v>
      </c>
      <c r="E251" s="42"/>
      <c r="F251" s="222" t="s">
        <v>796</v>
      </c>
      <c r="G251" s="42"/>
      <c r="H251" s="42"/>
      <c r="I251" s="223"/>
      <c r="J251" s="42"/>
      <c r="K251" s="42"/>
      <c r="L251" s="46"/>
      <c r="M251" s="224"/>
      <c r="N251" s="225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137</v>
      </c>
      <c r="AU251" s="19" t="s">
        <v>82</v>
      </c>
    </row>
    <row r="252" s="2" customFormat="1" ht="33" customHeight="1">
      <c r="A252" s="40"/>
      <c r="B252" s="41"/>
      <c r="C252" s="207" t="s">
        <v>406</v>
      </c>
      <c r="D252" s="207" t="s">
        <v>131</v>
      </c>
      <c r="E252" s="208" t="s">
        <v>797</v>
      </c>
      <c r="F252" s="209" t="s">
        <v>798</v>
      </c>
      <c r="G252" s="210" t="s">
        <v>134</v>
      </c>
      <c r="H252" s="211">
        <v>16</v>
      </c>
      <c r="I252" s="212"/>
      <c r="J252" s="213">
        <f>ROUND(I252*H252,2)</f>
        <v>0</v>
      </c>
      <c r="K252" s="214"/>
      <c r="L252" s="46"/>
      <c r="M252" s="215" t="s">
        <v>19</v>
      </c>
      <c r="N252" s="216" t="s">
        <v>43</v>
      </c>
      <c r="O252" s="86"/>
      <c r="P252" s="217">
        <f>O252*H252</f>
        <v>0</v>
      </c>
      <c r="Q252" s="217">
        <v>9.0000000000000006E-05</v>
      </c>
      <c r="R252" s="217">
        <f>Q252*H252</f>
        <v>0.0014400000000000001</v>
      </c>
      <c r="S252" s="217">
        <v>0</v>
      </c>
      <c r="T252" s="218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9" t="s">
        <v>135</v>
      </c>
      <c r="AT252" s="219" t="s">
        <v>131</v>
      </c>
      <c r="AU252" s="219" t="s">
        <v>82</v>
      </c>
      <c r="AY252" s="19" t="s">
        <v>128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9" t="s">
        <v>80</v>
      </c>
      <c r="BK252" s="220">
        <f>ROUND(I252*H252,2)</f>
        <v>0</v>
      </c>
      <c r="BL252" s="19" t="s">
        <v>135</v>
      </c>
      <c r="BM252" s="219" t="s">
        <v>799</v>
      </c>
    </row>
    <row r="253" s="2" customFormat="1">
      <c r="A253" s="40"/>
      <c r="B253" s="41"/>
      <c r="C253" s="42"/>
      <c r="D253" s="221" t="s">
        <v>137</v>
      </c>
      <c r="E253" s="42"/>
      <c r="F253" s="222" t="s">
        <v>800</v>
      </c>
      <c r="G253" s="42"/>
      <c r="H253" s="42"/>
      <c r="I253" s="223"/>
      <c r="J253" s="42"/>
      <c r="K253" s="42"/>
      <c r="L253" s="46"/>
      <c r="M253" s="224"/>
      <c r="N253" s="225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137</v>
      </c>
      <c r="AU253" s="19" t="s">
        <v>82</v>
      </c>
    </row>
    <row r="254" s="2" customFormat="1" ht="33" customHeight="1">
      <c r="A254" s="40"/>
      <c r="B254" s="41"/>
      <c r="C254" s="207" t="s">
        <v>801</v>
      </c>
      <c r="D254" s="207" t="s">
        <v>131</v>
      </c>
      <c r="E254" s="208" t="s">
        <v>802</v>
      </c>
      <c r="F254" s="209" t="s">
        <v>803</v>
      </c>
      <c r="G254" s="210" t="s">
        <v>134</v>
      </c>
      <c r="H254" s="211">
        <v>5</v>
      </c>
      <c r="I254" s="212"/>
      <c r="J254" s="213">
        <f>ROUND(I254*H254,2)</f>
        <v>0</v>
      </c>
      <c r="K254" s="214"/>
      <c r="L254" s="46"/>
      <c r="M254" s="215" t="s">
        <v>19</v>
      </c>
      <c r="N254" s="216" t="s">
        <v>43</v>
      </c>
      <c r="O254" s="86"/>
      <c r="P254" s="217">
        <f>O254*H254</f>
        <v>0</v>
      </c>
      <c r="Q254" s="217">
        <v>0.00012</v>
      </c>
      <c r="R254" s="217">
        <f>Q254*H254</f>
        <v>0.00060000000000000006</v>
      </c>
      <c r="S254" s="217">
        <v>0</v>
      </c>
      <c r="T254" s="218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9" t="s">
        <v>135</v>
      </c>
      <c r="AT254" s="219" t="s">
        <v>131</v>
      </c>
      <c r="AU254" s="219" t="s">
        <v>82</v>
      </c>
      <c r="AY254" s="19" t="s">
        <v>128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9" t="s">
        <v>80</v>
      </c>
      <c r="BK254" s="220">
        <f>ROUND(I254*H254,2)</f>
        <v>0</v>
      </c>
      <c r="BL254" s="19" t="s">
        <v>135</v>
      </c>
      <c r="BM254" s="219" t="s">
        <v>804</v>
      </c>
    </row>
    <row r="255" s="2" customFormat="1">
      <c r="A255" s="40"/>
      <c r="B255" s="41"/>
      <c r="C255" s="42"/>
      <c r="D255" s="221" t="s">
        <v>137</v>
      </c>
      <c r="E255" s="42"/>
      <c r="F255" s="222" t="s">
        <v>805</v>
      </c>
      <c r="G255" s="42"/>
      <c r="H255" s="42"/>
      <c r="I255" s="223"/>
      <c r="J255" s="42"/>
      <c r="K255" s="42"/>
      <c r="L255" s="46"/>
      <c r="M255" s="224"/>
      <c r="N255" s="225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137</v>
      </c>
      <c r="AU255" s="19" t="s">
        <v>82</v>
      </c>
    </row>
    <row r="256" s="2" customFormat="1" ht="16.5" customHeight="1">
      <c r="A256" s="40"/>
      <c r="B256" s="41"/>
      <c r="C256" s="207" t="s">
        <v>806</v>
      </c>
      <c r="D256" s="207" t="s">
        <v>131</v>
      </c>
      <c r="E256" s="208" t="s">
        <v>807</v>
      </c>
      <c r="F256" s="209" t="s">
        <v>808</v>
      </c>
      <c r="G256" s="210" t="s">
        <v>240</v>
      </c>
      <c r="H256" s="211">
        <v>43</v>
      </c>
      <c r="I256" s="212"/>
      <c r="J256" s="213">
        <f>ROUND(I256*H256,2)</f>
        <v>0</v>
      </c>
      <c r="K256" s="214"/>
      <c r="L256" s="46"/>
      <c r="M256" s="215" t="s">
        <v>19</v>
      </c>
      <c r="N256" s="216" t="s">
        <v>43</v>
      </c>
      <c r="O256" s="86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9" t="s">
        <v>135</v>
      </c>
      <c r="AT256" s="219" t="s">
        <v>131</v>
      </c>
      <c r="AU256" s="219" t="s">
        <v>82</v>
      </c>
      <c r="AY256" s="19" t="s">
        <v>128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9" t="s">
        <v>80</v>
      </c>
      <c r="BK256" s="220">
        <f>ROUND(I256*H256,2)</f>
        <v>0</v>
      </c>
      <c r="BL256" s="19" t="s">
        <v>135</v>
      </c>
      <c r="BM256" s="219" t="s">
        <v>809</v>
      </c>
    </row>
    <row r="257" s="2" customFormat="1">
      <c r="A257" s="40"/>
      <c r="B257" s="41"/>
      <c r="C257" s="42"/>
      <c r="D257" s="221" t="s">
        <v>137</v>
      </c>
      <c r="E257" s="42"/>
      <c r="F257" s="222" t="s">
        <v>810</v>
      </c>
      <c r="G257" s="42"/>
      <c r="H257" s="42"/>
      <c r="I257" s="223"/>
      <c r="J257" s="42"/>
      <c r="K257" s="42"/>
      <c r="L257" s="46"/>
      <c r="M257" s="224"/>
      <c r="N257" s="225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137</v>
      </c>
      <c r="AU257" s="19" t="s">
        <v>82</v>
      </c>
    </row>
    <row r="258" s="2" customFormat="1" ht="16.5" customHeight="1">
      <c r="A258" s="40"/>
      <c r="B258" s="41"/>
      <c r="C258" s="207" t="s">
        <v>811</v>
      </c>
      <c r="D258" s="207" t="s">
        <v>131</v>
      </c>
      <c r="E258" s="208" t="s">
        <v>812</v>
      </c>
      <c r="F258" s="209" t="s">
        <v>813</v>
      </c>
      <c r="G258" s="210" t="s">
        <v>240</v>
      </c>
      <c r="H258" s="211">
        <v>1</v>
      </c>
      <c r="I258" s="212"/>
      <c r="J258" s="213">
        <f>ROUND(I258*H258,2)</f>
        <v>0</v>
      </c>
      <c r="K258" s="214"/>
      <c r="L258" s="46"/>
      <c r="M258" s="215" t="s">
        <v>19</v>
      </c>
      <c r="N258" s="216" t="s">
        <v>43</v>
      </c>
      <c r="O258" s="86"/>
      <c r="P258" s="217">
        <f>O258*H258</f>
        <v>0</v>
      </c>
      <c r="Q258" s="217">
        <v>0.0080099999999999998</v>
      </c>
      <c r="R258" s="217">
        <f>Q258*H258</f>
        <v>0.0080099999999999998</v>
      </c>
      <c r="S258" s="217">
        <v>0</v>
      </c>
      <c r="T258" s="218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9" t="s">
        <v>135</v>
      </c>
      <c r="AT258" s="219" t="s">
        <v>131</v>
      </c>
      <c r="AU258" s="219" t="s">
        <v>82</v>
      </c>
      <c r="AY258" s="19" t="s">
        <v>128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9" t="s">
        <v>80</v>
      </c>
      <c r="BK258" s="220">
        <f>ROUND(I258*H258,2)</f>
        <v>0</v>
      </c>
      <c r="BL258" s="19" t="s">
        <v>135</v>
      </c>
      <c r="BM258" s="219" t="s">
        <v>814</v>
      </c>
    </row>
    <row r="259" s="2" customFormat="1">
      <c r="A259" s="40"/>
      <c r="B259" s="41"/>
      <c r="C259" s="42"/>
      <c r="D259" s="221" t="s">
        <v>137</v>
      </c>
      <c r="E259" s="42"/>
      <c r="F259" s="222" t="s">
        <v>815</v>
      </c>
      <c r="G259" s="42"/>
      <c r="H259" s="42"/>
      <c r="I259" s="223"/>
      <c r="J259" s="42"/>
      <c r="K259" s="42"/>
      <c r="L259" s="46"/>
      <c r="M259" s="224"/>
      <c r="N259" s="225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137</v>
      </c>
      <c r="AU259" s="19" t="s">
        <v>82</v>
      </c>
    </row>
    <row r="260" s="2" customFormat="1" ht="16.5" customHeight="1">
      <c r="A260" s="40"/>
      <c r="B260" s="41"/>
      <c r="C260" s="207" t="s">
        <v>816</v>
      </c>
      <c r="D260" s="207" t="s">
        <v>131</v>
      </c>
      <c r="E260" s="208" t="s">
        <v>817</v>
      </c>
      <c r="F260" s="209" t="s">
        <v>818</v>
      </c>
      <c r="G260" s="210" t="s">
        <v>240</v>
      </c>
      <c r="H260" s="211">
        <v>19</v>
      </c>
      <c r="I260" s="212"/>
      <c r="J260" s="213">
        <f>ROUND(I260*H260,2)</f>
        <v>0</v>
      </c>
      <c r="K260" s="214"/>
      <c r="L260" s="46"/>
      <c r="M260" s="215" t="s">
        <v>19</v>
      </c>
      <c r="N260" s="216" t="s">
        <v>43</v>
      </c>
      <c r="O260" s="86"/>
      <c r="P260" s="217">
        <f>O260*H260</f>
        <v>0</v>
      </c>
      <c r="Q260" s="217">
        <v>0.00012999999999999999</v>
      </c>
      <c r="R260" s="217">
        <f>Q260*H260</f>
        <v>0.00247</v>
      </c>
      <c r="S260" s="217">
        <v>0</v>
      </c>
      <c r="T260" s="218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9" t="s">
        <v>135</v>
      </c>
      <c r="AT260" s="219" t="s">
        <v>131</v>
      </c>
      <c r="AU260" s="219" t="s">
        <v>82</v>
      </c>
      <c r="AY260" s="19" t="s">
        <v>128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9" t="s">
        <v>80</v>
      </c>
      <c r="BK260" s="220">
        <f>ROUND(I260*H260,2)</f>
        <v>0</v>
      </c>
      <c r="BL260" s="19" t="s">
        <v>135</v>
      </c>
      <c r="BM260" s="219" t="s">
        <v>819</v>
      </c>
    </row>
    <row r="261" s="2" customFormat="1">
      <c r="A261" s="40"/>
      <c r="B261" s="41"/>
      <c r="C261" s="42"/>
      <c r="D261" s="221" t="s">
        <v>137</v>
      </c>
      <c r="E261" s="42"/>
      <c r="F261" s="222" t="s">
        <v>820</v>
      </c>
      <c r="G261" s="42"/>
      <c r="H261" s="42"/>
      <c r="I261" s="223"/>
      <c r="J261" s="42"/>
      <c r="K261" s="42"/>
      <c r="L261" s="46"/>
      <c r="M261" s="224"/>
      <c r="N261" s="225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137</v>
      </c>
      <c r="AU261" s="19" t="s">
        <v>82</v>
      </c>
    </row>
    <row r="262" s="2" customFormat="1" ht="16.5" customHeight="1">
      <c r="A262" s="40"/>
      <c r="B262" s="41"/>
      <c r="C262" s="207" t="s">
        <v>821</v>
      </c>
      <c r="D262" s="207" t="s">
        <v>131</v>
      </c>
      <c r="E262" s="208" t="s">
        <v>822</v>
      </c>
      <c r="F262" s="209" t="s">
        <v>823</v>
      </c>
      <c r="G262" s="210" t="s">
        <v>824</v>
      </c>
      <c r="H262" s="211">
        <v>10</v>
      </c>
      <c r="I262" s="212"/>
      <c r="J262" s="213">
        <f>ROUND(I262*H262,2)</f>
        <v>0</v>
      </c>
      <c r="K262" s="214"/>
      <c r="L262" s="46"/>
      <c r="M262" s="215" t="s">
        <v>19</v>
      </c>
      <c r="N262" s="216" t="s">
        <v>43</v>
      </c>
      <c r="O262" s="86"/>
      <c r="P262" s="217">
        <f>O262*H262</f>
        <v>0</v>
      </c>
      <c r="Q262" s="217">
        <v>0.00025000000000000001</v>
      </c>
      <c r="R262" s="217">
        <f>Q262*H262</f>
        <v>0.0025000000000000001</v>
      </c>
      <c r="S262" s="217">
        <v>0</v>
      </c>
      <c r="T262" s="218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9" t="s">
        <v>135</v>
      </c>
      <c r="AT262" s="219" t="s">
        <v>131</v>
      </c>
      <c r="AU262" s="219" t="s">
        <v>82</v>
      </c>
      <c r="AY262" s="19" t="s">
        <v>128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9" t="s">
        <v>80</v>
      </c>
      <c r="BK262" s="220">
        <f>ROUND(I262*H262,2)</f>
        <v>0</v>
      </c>
      <c r="BL262" s="19" t="s">
        <v>135</v>
      </c>
      <c r="BM262" s="219" t="s">
        <v>825</v>
      </c>
    </row>
    <row r="263" s="2" customFormat="1">
      <c r="A263" s="40"/>
      <c r="B263" s="41"/>
      <c r="C263" s="42"/>
      <c r="D263" s="221" t="s">
        <v>137</v>
      </c>
      <c r="E263" s="42"/>
      <c r="F263" s="222" t="s">
        <v>826</v>
      </c>
      <c r="G263" s="42"/>
      <c r="H263" s="42"/>
      <c r="I263" s="223"/>
      <c r="J263" s="42"/>
      <c r="K263" s="42"/>
      <c r="L263" s="46"/>
      <c r="M263" s="224"/>
      <c r="N263" s="225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137</v>
      </c>
      <c r="AU263" s="19" t="s">
        <v>82</v>
      </c>
    </row>
    <row r="264" s="2" customFormat="1" ht="16.5" customHeight="1">
      <c r="A264" s="40"/>
      <c r="B264" s="41"/>
      <c r="C264" s="207" t="s">
        <v>827</v>
      </c>
      <c r="D264" s="207" t="s">
        <v>131</v>
      </c>
      <c r="E264" s="208" t="s">
        <v>828</v>
      </c>
      <c r="F264" s="209" t="s">
        <v>829</v>
      </c>
      <c r="G264" s="210" t="s">
        <v>240</v>
      </c>
      <c r="H264" s="211">
        <v>2</v>
      </c>
      <c r="I264" s="212"/>
      <c r="J264" s="213">
        <f>ROUND(I264*H264,2)</f>
        <v>0</v>
      </c>
      <c r="K264" s="214"/>
      <c r="L264" s="46"/>
      <c r="M264" s="215" t="s">
        <v>19</v>
      </c>
      <c r="N264" s="216" t="s">
        <v>43</v>
      </c>
      <c r="O264" s="86"/>
      <c r="P264" s="217">
        <f>O264*H264</f>
        <v>0</v>
      </c>
      <c r="Q264" s="217">
        <v>0.00022000000000000001</v>
      </c>
      <c r="R264" s="217">
        <f>Q264*H264</f>
        <v>0.00044000000000000002</v>
      </c>
      <c r="S264" s="217">
        <v>0</v>
      </c>
      <c r="T264" s="218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9" t="s">
        <v>135</v>
      </c>
      <c r="AT264" s="219" t="s">
        <v>131</v>
      </c>
      <c r="AU264" s="219" t="s">
        <v>82</v>
      </c>
      <c r="AY264" s="19" t="s">
        <v>128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19" t="s">
        <v>80</v>
      </c>
      <c r="BK264" s="220">
        <f>ROUND(I264*H264,2)</f>
        <v>0</v>
      </c>
      <c r="BL264" s="19" t="s">
        <v>135</v>
      </c>
      <c r="BM264" s="219" t="s">
        <v>830</v>
      </c>
    </row>
    <row r="265" s="2" customFormat="1">
      <c r="A265" s="40"/>
      <c r="B265" s="41"/>
      <c r="C265" s="42"/>
      <c r="D265" s="221" t="s">
        <v>137</v>
      </c>
      <c r="E265" s="42"/>
      <c r="F265" s="222" t="s">
        <v>831</v>
      </c>
      <c r="G265" s="42"/>
      <c r="H265" s="42"/>
      <c r="I265" s="223"/>
      <c r="J265" s="42"/>
      <c r="K265" s="42"/>
      <c r="L265" s="46"/>
      <c r="M265" s="224"/>
      <c r="N265" s="225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137</v>
      </c>
      <c r="AU265" s="19" t="s">
        <v>82</v>
      </c>
    </row>
    <row r="266" s="2" customFormat="1" ht="16.5" customHeight="1">
      <c r="A266" s="40"/>
      <c r="B266" s="41"/>
      <c r="C266" s="207" t="s">
        <v>832</v>
      </c>
      <c r="D266" s="207" t="s">
        <v>131</v>
      </c>
      <c r="E266" s="208" t="s">
        <v>833</v>
      </c>
      <c r="F266" s="209" t="s">
        <v>834</v>
      </c>
      <c r="G266" s="210" t="s">
        <v>240</v>
      </c>
      <c r="H266" s="211">
        <v>1</v>
      </c>
      <c r="I266" s="212"/>
      <c r="J266" s="213">
        <f>ROUND(I266*H266,2)</f>
        <v>0</v>
      </c>
      <c r="K266" s="214"/>
      <c r="L266" s="46"/>
      <c r="M266" s="215" t="s">
        <v>19</v>
      </c>
      <c r="N266" s="216" t="s">
        <v>43</v>
      </c>
      <c r="O266" s="86"/>
      <c r="P266" s="217">
        <f>O266*H266</f>
        <v>0</v>
      </c>
      <c r="Q266" s="217">
        <v>0.00012</v>
      </c>
      <c r="R266" s="217">
        <f>Q266*H266</f>
        <v>0.00012</v>
      </c>
      <c r="S266" s="217">
        <v>0</v>
      </c>
      <c r="T266" s="218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9" t="s">
        <v>135</v>
      </c>
      <c r="AT266" s="219" t="s">
        <v>131</v>
      </c>
      <c r="AU266" s="219" t="s">
        <v>82</v>
      </c>
      <c r="AY266" s="19" t="s">
        <v>128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9" t="s">
        <v>80</v>
      </c>
      <c r="BK266" s="220">
        <f>ROUND(I266*H266,2)</f>
        <v>0</v>
      </c>
      <c r="BL266" s="19" t="s">
        <v>135</v>
      </c>
      <c r="BM266" s="219" t="s">
        <v>835</v>
      </c>
    </row>
    <row r="267" s="2" customFormat="1">
      <c r="A267" s="40"/>
      <c r="B267" s="41"/>
      <c r="C267" s="42"/>
      <c r="D267" s="221" t="s">
        <v>137</v>
      </c>
      <c r="E267" s="42"/>
      <c r="F267" s="222" t="s">
        <v>836</v>
      </c>
      <c r="G267" s="42"/>
      <c r="H267" s="42"/>
      <c r="I267" s="223"/>
      <c r="J267" s="42"/>
      <c r="K267" s="42"/>
      <c r="L267" s="46"/>
      <c r="M267" s="224"/>
      <c r="N267" s="225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137</v>
      </c>
      <c r="AU267" s="19" t="s">
        <v>82</v>
      </c>
    </row>
    <row r="268" s="2" customFormat="1" ht="16.5" customHeight="1">
      <c r="A268" s="40"/>
      <c r="B268" s="41"/>
      <c r="C268" s="207" t="s">
        <v>837</v>
      </c>
      <c r="D268" s="207" t="s">
        <v>131</v>
      </c>
      <c r="E268" s="208" t="s">
        <v>838</v>
      </c>
      <c r="F268" s="209" t="s">
        <v>839</v>
      </c>
      <c r="G268" s="210" t="s">
        <v>240</v>
      </c>
      <c r="H268" s="211">
        <v>1</v>
      </c>
      <c r="I268" s="212"/>
      <c r="J268" s="213">
        <f>ROUND(I268*H268,2)</f>
        <v>0</v>
      </c>
      <c r="K268" s="214"/>
      <c r="L268" s="46"/>
      <c r="M268" s="215" t="s">
        <v>19</v>
      </c>
      <c r="N268" s="216" t="s">
        <v>43</v>
      </c>
      <c r="O268" s="86"/>
      <c r="P268" s="217">
        <f>O268*H268</f>
        <v>0</v>
      </c>
      <c r="Q268" s="217">
        <v>0.00081999999999999998</v>
      </c>
      <c r="R268" s="217">
        <f>Q268*H268</f>
        <v>0.00081999999999999998</v>
      </c>
      <c r="S268" s="217">
        <v>0</v>
      </c>
      <c r="T268" s="218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9" t="s">
        <v>135</v>
      </c>
      <c r="AT268" s="219" t="s">
        <v>131</v>
      </c>
      <c r="AU268" s="219" t="s">
        <v>82</v>
      </c>
      <c r="AY268" s="19" t="s">
        <v>128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9" t="s">
        <v>80</v>
      </c>
      <c r="BK268" s="220">
        <f>ROUND(I268*H268,2)</f>
        <v>0</v>
      </c>
      <c r="BL268" s="19" t="s">
        <v>135</v>
      </c>
      <c r="BM268" s="219" t="s">
        <v>840</v>
      </c>
    </row>
    <row r="269" s="2" customFormat="1">
      <c r="A269" s="40"/>
      <c r="B269" s="41"/>
      <c r="C269" s="42"/>
      <c r="D269" s="221" t="s">
        <v>137</v>
      </c>
      <c r="E269" s="42"/>
      <c r="F269" s="222" t="s">
        <v>841</v>
      </c>
      <c r="G269" s="42"/>
      <c r="H269" s="42"/>
      <c r="I269" s="223"/>
      <c r="J269" s="42"/>
      <c r="K269" s="42"/>
      <c r="L269" s="46"/>
      <c r="M269" s="224"/>
      <c r="N269" s="225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137</v>
      </c>
      <c r="AU269" s="19" t="s">
        <v>82</v>
      </c>
    </row>
    <row r="270" s="2" customFormat="1" ht="16.5" customHeight="1">
      <c r="A270" s="40"/>
      <c r="B270" s="41"/>
      <c r="C270" s="207" t="s">
        <v>842</v>
      </c>
      <c r="D270" s="207" t="s">
        <v>131</v>
      </c>
      <c r="E270" s="208" t="s">
        <v>843</v>
      </c>
      <c r="F270" s="209" t="s">
        <v>844</v>
      </c>
      <c r="G270" s="210" t="s">
        <v>240</v>
      </c>
      <c r="H270" s="211">
        <v>1</v>
      </c>
      <c r="I270" s="212"/>
      <c r="J270" s="213">
        <f>ROUND(I270*H270,2)</f>
        <v>0</v>
      </c>
      <c r="K270" s="214"/>
      <c r="L270" s="46"/>
      <c r="M270" s="215" t="s">
        <v>19</v>
      </c>
      <c r="N270" s="216" t="s">
        <v>43</v>
      </c>
      <c r="O270" s="86"/>
      <c r="P270" s="217">
        <f>O270*H270</f>
        <v>0</v>
      </c>
      <c r="Q270" s="217">
        <v>0.00050000000000000001</v>
      </c>
      <c r="R270" s="217">
        <f>Q270*H270</f>
        <v>0.00050000000000000001</v>
      </c>
      <c r="S270" s="217">
        <v>0</v>
      </c>
      <c r="T270" s="218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9" t="s">
        <v>135</v>
      </c>
      <c r="AT270" s="219" t="s">
        <v>131</v>
      </c>
      <c r="AU270" s="219" t="s">
        <v>82</v>
      </c>
      <c r="AY270" s="19" t="s">
        <v>128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19" t="s">
        <v>80</v>
      </c>
      <c r="BK270" s="220">
        <f>ROUND(I270*H270,2)</f>
        <v>0</v>
      </c>
      <c r="BL270" s="19" t="s">
        <v>135</v>
      </c>
      <c r="BM270" s="219" t="s">
        <v>845</v>
      </c>
    </row>
    <row r="271" s="2" customFormat="1">
      <c r="A271" s="40"/>
      <c r="B271" s="41"/>
      <c r="C271" s="42"/>
      <c r="D271" s="221" t="s">
        <v>137</v>
      </c>
      <c r="E271" s="42"/>
      <c r="F271" s="222" t="s">
        <v>846</v>
      </c>
      <c r="G271" s="42"/>
      <c r="H271" s="42"/>
      <c r="I271" s="223"/>
      <c r="J271" s="42"/>
      <c r="K271" s="42"/>
      <c r="L271" s="46"/>
      <c r="M271" s="224"/>
      <c r="N271" s="225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137</v>
      </c>
      <c r="AU271" s="19" t="s">
        <v>82</v>
      </c>
    </row>
    <row r="272" s="2" customFormat="1" ht="16.5" customHeight="1">
      <c r="A272" s="40"/>
      <c r="B272" s="41"/>
      <c r="C272" s="207" t="s">
        <v>847</v>
      </c>
      <c r="D272" s="207" t="s">
        <v>131</v>
      </c>
      <c r="E272" s="208" t="s">
        <v>848</v>
      </c>
      <c r="F272" s="209" t="s">
        <v>849</v>
      </c>
      <c r="G272" s="210" t="s">
        <v>240</v>
      </c>
      <c r="H272" s="211">
        <v>1</v>
      </c>
      <c r="I272" s="212"/>
      <c r="J272" s="213">
        <f>ROUND(I272*H272,2)</f>
        <v>0</v>
      </c>
      <c r="K272" s="214"/>
      <c r="L272" s="46"/>
      <c r="M272" s="215" t="s">
        <v>19</v>
      </c>
      <c r="N272" s="216" t="s">
        <v>43</v>
      </c>
      <c r="O272" s="86"/>
      <c r="P272" s="217">
        <f>O272*H272</f>
        <v>0</v>
      </c>
      <c r="Q272" s="217">
        <v>0.00012</v>
      </c>
      <c r="R272" s="217">
        <f>Q272*H272</f>
        <v>0.00012</v>
      </c>
      <c r="S272" s="217">
        <v>0</v>
      </c>
      <c r="T272" s="218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9" t="s">
        <v>135</v>
      </c>
      <c r="AT272" s="219" t="s">
        <v>131</v>
      </c>
      <c r="AU272" s="219" t="s">
        <v>82</v>
      </c>
      <c r="AY272" s="19" t="s">
        <v>128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19" t="s">
        <v>80</v>
      </c>
      <c r="BK272" s="220">
        <f>ROUND(I272*H272,2)</f>
        <v>0</v>
      </c>
      <c r="BL272" s="19" t="s">
        <v>135</v>
      </c>
      <c r="BM272" s="219" t="s">
        <v>850</v>
      </c>
    </row>
    <row r="273" s="2" customFormat="1">
      <c r="A273" s="40"/>
      <c r="B273" s="41"/>
      <c r="C273" s="42"/>
      <c r="D273" s="221" t="s">
        <v>137</v>
      </c>
      <c r="E273" s="42"/>
      <c r="F273" s="222" t="s">
        <v>851</v>
      </c>
      <c r="G273" s="42"/>
      <c r="H273" s="42"/>
      <c r="I273" s="223"/>
      <c r="J273" s="42"/>
      <c r="K273" s="42"/>
      <c r="L273" s="46"/>
      <c r="M273" s="224"/>
      <c r="N273" s="225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137</v>
      </c>
      <c r="AU273" s="19" t="s">
        <v>82</v>
      </c>
    </row>
    <row r="274" s="2" customFormat="1" ht="16.5" customHeight="1">
      <c r="A274" s="40"/>
      <c r="B274" s="41"/>
      <c r="C274" s="207" t="s">
        <v>852</v>
      </c>
      <c r="D274" s="207" t="s">
        <v>131</v>
      </c>
      <c r="E274" s="208" t="s">
        <v>853</v>
      </c>
      <c r="F274" s="209" t="s">
        <v>854</v>
      </c>
      <c r="G274" s="210" t="s">
        <v>240</v>
      </c>
      <c r="H274" s="211">
        <v>3</v>
      </c>
      <c r="I274" s="212"/>
      <c r="J274" s="213">
        <f>ROUND(I274*H274,2)</f>
        <v>0</v>
      </c>
      <c r="K274" s="214"/>
      <c r="L274" s="46"/>
      <c r="M274" s="215" t="s">
        <v>19</v>
      </c>
      <c r="N274" s="216" t="s">
        <v>43</v>
      </c>
      <c r="O274" s="86"/>
      <c r="P274" s="217">
        <f>O274*H274</f>
        <v>0</v>
      </c>
      <c r="Q274" s="217">
        <v>0.00021000000000000001</v>
      </c>
      <c r="R274" s="217">
        <f>Q274*H274</f>
        <v>0.00063000000000000003</v>
      </c>
      <c r="S274" s="217">
        <v>0</v>
      </c>
      <c r="T274" s="218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9" t="s">
        <v>135</v>
      </c>
      <c r="AT274" s="219" t="s">
        <v>131</v>
      </c>
      <c r="AU274" s="219" t="s">
        <v>82</v>
      </c>
      <c r="AY274" s="19" t="s">
        <v>128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19" t="s">
        <v>80</v>
      </c>
      <c r="BK274" s="220">
        <f>ROUND(I274*H274,2)</f>
        <v>0</v>
      </c>
      <c r="BL274" s="19" t="s">
        <v>135</v>
      </c>
      <c r="BM274" s="219" t="s">
        <v>855</v>
      </c>
    </row>
    <row r="275" s="2" customFormat="1">
      <c r="A275" s="40"/>
      <c r="B275" s="41"/>
      <c r="C275" s="42"/>
      <c r="D275" s="221" t="s">
        <v>137</v>
      </c>
      <c r="E275" s="42"/>
      <c r="F275" s="222" t="s">
        <v>856</v>
      </c>
      <c r="G275" s="42"/>
      <c r="H275" s="42"/>
      <c r="I275" s="223"/>
      <c r="J275" s="42"/>
      <c r="K275" s="42"/>
      <c r="L275" s="46"/>
      <c r="M275" s="224"/>
      <c r="N275" s="225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137</v>
      </c>
      <c r="AU275" s="19" t="s">
        <v>82</v>
      </c>
    </row>
    <row r="276" s="2" customFormat="1" ht="16.5" customHeight="1">
      <c r="A276" s="40"/>
      <c r="B276" s="41"/>
      <c r="C276" s="207" t="s">
        <v>857</v>
      </c>
      <c r="D276" s="207" t="s">
        <v>131</v>
      </c>
      <c r="E276" s="208" t="s">
        <v>858</v>
      </c>
      <c r="F276" s="209" t="s">
        <v>859</v>
      </c>
      <c r="G276" s="210" t="s">
        <v>240</v>
      </c>
      <c r="H276" s="211">
        <v>1</v>
      </c>
      <c r="I276" s="212"/>
      <c r="J276" s="213">
        <f>ROUND(I276*H276,2)</f>
        <v>0</v>
      </c>
      <c r="K276" s="214"/>
      <c r="L276" s="46"/>
      <c r="M276" s="215" t="s">
        <v>19</v>
      </c>
      <c r="N276" s="216" t="s">
        <v>43</v>
      </c>
      <c r="O276" s="86"/>
      <c r="P276" s="217">
        <f>O276*H276</f>
        <v>0</v>
      </c>
      <c r="Q276" s="217">
        <v>0.00034000000000000002</v>
      </c>
      <c r="R276" s="217">
        <f>Q276*H276</f>
        <v>0.00034000000000000002</v>
      </c>
      <c r="S276" s="217">
        <v>0</v>
      </c>
      <c r="T276" s="218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9" t="s">
        <v>135</v>
      </c>
      <c r="AT276" s="219" t="s">
        <v>131</v>
      </c>
      <c r="AU276" s="219" t="s">
        <v>82</v>
      </c>
      <c r="AY276" s="19" t="s">
        <v>128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19" t="s">
        <v>80</v>
      </c>
      <c r="BK276" s="220">
        <f>ROUND(I276*H276,2)</f>
        <v>0</v>
      </c>
      <c r="BL276" s="19" t="s">
        <v>135</v>
      </c>
      <c r="BM276" s="219" t="s">
        <v>860</v>
      </c>
    </row>
    <row r="277" s="2" customFormat="1">
      <c r="A277" s="40"/>
      <c r="B277" s="41"/>
      <c r="C277" s="42"/>
      <c r="D277" s="221" t="s">
        <v>137</v>
      </c>
      <c r="E277" s="42"/>
      <c r="F277" s="222" t="s">
        <v>861</v>
      </c>
      <c r="G277" s="42"/>
      <c r="H277" s="42"/>
      <c r="I277" s="223"/>
      <c r="J277" s="42"/>
      <c r="K277" s="42"/>
      <c r="L277" s="46"/>
      <c r="M277" s="224"/>
      <c r="N277" s="225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137</v>
      </c>
      <c r="AU277" s="19" t="s">
        <v>82</v>
      </c>
    </row>
    <row r="278" s="2" customFormat="1" ht="16.5" customHeight="1">
      <c r="A278" s="40"/>
      <c r="B278" s="41"/>
      <c r="C278" s="207" t="s">
        <v>862</v>
      </c>
      <c r="D278" s="207" t="s">
        <v>131</v>
      </c>
      <c r="E278" s="208" t="s">
        <v>863</v>
      </c>
      <c r="F278" s="209" t="s">
        <v>864</v>
      </c>
      <c r="G278" s="210" t="s">
        <v>240</v>
      </c>
      <c r="H278" s="211">
        <v>2</v>
      </c>
      <c r="I278" s="212"/>
      <c r="J278" s="213">
        <f>ROUND(I278*H278,2)</f>
        <v>0</v>
      </c>
      <c r="K278" s="214"/>
      <c r="L278" s="46"/>
      <c r="M278" s="215" t="s">
        <v>19</v>
      </c>
      <c r="N278" s="216" t="s">
        <v>43</v>
      </c>
      <c r="O278" s="86"/>
      <c r="P278" s="217">
        <f>O278*H278</f>
        <v>0</v>
      </c>
      <c r="Q278" s="217">
        <v>0.00069999999999999999</v>
      </c>
      <c r="R278" s="217">
        <f>Q278*H278</f>
        <v>0.0014</v>
      </c>
      <c r="S278" s="217">
        <v>0</v>
      </c>
      <c r="T278" s="218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9" t="s">
        <v>135</v>
      </c>
      <c r="AT278" s="219" t="s">
        <v>131</v>
      </c>
      <c r="AU278" s="219" t="s">
        <v>82</v>
      </c>
      <c r="AY278" s="19" t="s">
        <v>128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9" t="s">
        <v>80</v>
      </c>
      <c r="BK278" s="220">
        <f>ROUND(I278*H278,2)</f>
        <v>0</v>
      </c>
      <c r="BL278" s="19" t="s">
        <v>135</v>
      </c>
      <c r="BM278" s="219" t="s">
        <v>865</v>
      </c>
    </row>
    <row r="279" s="2" customFormat="1">
      <c r="A279" s="40"/>
      <c r="B279" s="41"/>
      <c r="C279" s="42"/>
      <c r="D279" s="221" t="s">
        <v>137</v>
      </c>
      <c r="E279" s="42"/>
      <c r="F279" s="222" t="s">
        <v>866</v>
      </c>
      <c r="G279" s="42"/>
      <c r="H279" s="42"/>
      <c r="I279" s="223"/>
      <c r="J279" s="42"/>
      <c r="K279" s="42"/>
      <c r="L279" s="46"/>
      <c r="M279" s="224"/>
      <c r="N279" s="225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137</v>
      </c>
      <c r="AU279" s="19" t="s">
        <v>82</v>
      </c>
    </row>
    <row r="280" s="2" customFormat="1" ht="21.75" customHeight="1">
      <c r="A280" s="40"/>
      <c r="B280" s="41"/>
      <c r="C280" s="207" t="s">
        <v>867</v>
      </c>
      <c r="D280" s="207" t="s">
        <v>131</v>
      </c>
      <c r="E280" s="208" t="s">
        <v>868</v>
      </c>
      <c r="F280" s="209" t="s">
        <v>869</v>
      </c>
      <c r="G280" s="210" t="s">
        <v>240</v>
      </c>
      <c r="H280" s="211">
        <v>2</v>
      </c>
      <c r="I280" s="212"/>
      <c r="J280" s="213">
        <f>ROUND(I280*H280,2)</f>
        <v>0</v>
      </c>
      <c r="K280" s="214"/>
      <c r="L280" s="46"/>
      <c r="M280" s="215" t="s">
        <v>19</v>
      </c>
      <c r="N280" s="216" t="s">
        <v>43</v>
      </c>
      <c r="O280" s="86"/>
      <c r="P280" s="217">
        <f>O280*H280</f>
        <v>0</v>
      </c>
      <c r="Q280" s="217">
        <v>0.00040000000000000002</v>
      </c>
      <c r="R280" s="217">
        <f>Q280*H280</f>
        <v>0.00080000000000000004</v>
      </c>
      <c r="S280" s="217">
        <v>0</v>
      </c>
      <c r="T280" s="218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9" t="s">
        <v>135</v>
      </c>
      <c r="AT280" s="219" t="s">
        <v>131</v>
      </c>
      <c r="AU280" s="219" t="s">
        <v>82</v>
      </c>
      <c r="AY280" s="19" t="s">
        <v>128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9" t="s">
        <v>80</v>
      </c>
      <c r="BK280" s="220">
        <f>ROUND(I280*H280,2)</f>
        <v>0</v>
      </c>
      <c r="BL280" s="19" t="s">
        <v>135</v>
      </c>
      <c r="BM280" s="219" t="s">
        <v>870</v>
      </c>
    </row>
    <row r="281" s="2" customFormat="1">
      <c r="A281" s="40"/>
      <c r="B281" s="41"/>
      <c r="C281" s="42"/>
      <c r="D281" s="221" t="s">
        <v>137</v>
      </c>
      <c r="E281" s="42"/>
      <c r="F281" s="222" t="s">
        <v>871</v>
      </c>
      <c r="G281" s="42"/>
      <c r="H281" s="42"/>
      <c r="I281" s="223"/>
      <c r="J281" s="42"/>
      <c r="K281" s="42"/>
      <c r="L281" s="46"/>
      <c r="M281" s="224"/>
      <c r="N281" s="225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137</v>
      </c>
      <c r="AU281" s="19" t="s">
        <v>82</v>
      </c>
    </row>
    <row r="282" s="2" customFormat="1" ht="21.75" customHeight="1">
      <c r="A282" s="40"/>
      <c r="B282" s="41"/>
      <c r="C282" s="207" t="s">
        <v>872</v>
      </c>
      <c r="D282" s="207" t="s">
        <v>131</v>
      </c>
      <c r="E282" s="208" t="s">
        <v>873</v>
      </c>
      <c r="F282" s="209" t="s">
        <v>874</v>
      </c>
      <c r="G282" s="210" t="s">
        <v>240</v>
      </c>
      <c r="H282" s="211">
        <v>4</v>
      </c>
      <c r="I282" s="212"/>
      <c r="J282" s="213">
        <f>ROUND(I282*H282,2)</f>
        <v>0</v>
      </c>
      <c r="K282" s="214"/>
      <c r="L282" s="46"/>
      <c r="M282" s="215" t="s">
        <v>19</v>
      </c>
      <c r="N282" s="216" t="s">
        <v>43</v>
      </c>
      <c r="O282" s="86"/>
      <c r="P282" s="217">
        <f>O282*H282</f>
        <v>0</v>
      </c>
      <c r="Q282" s="217">
        <v>0.00056999999999999998</v>
      </c>
      <c r="R282" s="217">
        <f>Q282*H282</f>
        <v>0.0022799999999999999</v>
      </c>
      <c r="S282" s="217">
        <v>0</v>
      </c>
      <c r="T282" s="218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9" t="s">
        <v>135</v>
      </c>
      <c r="AT282" s="219" t="s">
        <v>131</v>
      </c>
      <c r="AU282" s="219" t="s">
        <v>82</v>
      </c>
      <c r="AY282" s="19" t="s">
        <v>128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9" t="s">
        <v>80</v>
      </c>
      <c r="BK282" s="220">
        <f>ROUND(I282*H282,2)</f>
        <v>0</v>
      </c>
      <c r="BL282" s="19" t="s">
        <v>135</v>
      </c>
      <c r="BM282" s="219" t="s">
        <v>875</v>
      </c>
    </row>
    <row r="283" s="2" customFormat="1">
      <c r="A283" s="40"/>
      <c r="B283" s="41"/>
      <c r="C283" s="42"/>
      <c r="D283" s="221" t="s">
        <v>137</v>
      </c>
      <c r="E283" s="42"/>
      <c r="F283" s="222" t="s">
        <v>876</v>
      </c>
      <c r="G283" s="42"/>
      <c r="H283" s="42"/>
      <c r="I283" s="223"/>
      <c r="J283" s="42"/>
      <c r="K283" s="42"/>
      <c r="L283" s="46"/>
      <c r="M283" s="224"/>
      <c r="N283" s="225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137</v>
      </c>
      <c r="AU283" s="19" t="s">
        <v>82</v>
      </c>
    </row>
    <row r="284" s="2" customFormat="1" ht="21.75" customHeight="1">
      <c r="A284" s="40"/>
      <c r="B284" s="41"/>
      <c r="C284" s="207" t="s">
        <v>877</v>
      </c>
      <c r="D284" s="207" t="s">
        <v>131</v>
      </c>
      <c r="E284" s="208" t="s">
        <v>878</v>
      </c>
      <c r="F284" s="209" t="s">
        <v>879</v>
      </c>
      <c r="G284" s="210" t="s">
        <v>240</v>
      </c>
      <c r="H284" s="211">
        <v>1</v>
      </c>
      <c r="I284" s="212"/>
      <c r="J284" s="213">
        <f>ROUND(I284*H284,2)</f>
        <v>0</v>
      </c>
      <c r="K284" s="214"/>
      <c r="L284" s="46"/>
      <c r="M284" s="215" t="s">
        <v>19</v>
      </c>
      <c r="N284" s="216" t="s">
        <v>43</v>
      </c>
      <c r="O284" s="86"/>
      <c r="P284" s="217">
        <f>O284*H284</f>
        <v>0</v>
      </c>
      <c r="Q284" s="217">
        <v>0.0011999999999999999</v>
      </c>
      <c r="R284" s="217">
        <f>Q284*H284</f>
        <v>0.0011999999999999999</v>
      </c>
      <c r="S284" s="217">
        <v>0</v>
      </c>
      <c r="T284" s="218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9" t="s">
        <v>135</v>
      </c>
      <c r="AT284" s="219" t="s">
        <v>131</v>
      </c>
      <c r="AU284" s="219" t="s">
        <v>82</v>
      </c>
      <c r="AY284" s="19" t="s">
        <v>128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19" t="s">
        <v>80</v>
      </c>
      <c r="BK284" s="220">
        <f>ROUND(I284*H284,2)</f>
        <v>0</v>
      </c>
      <c r="BL284" s="19" t="s">
        <v>135</v>
      </c>
      <c r="BM284" s="219" t="s">
        <v>880</v>
      </c>
    </row>
    <row r="285" s="2" customFormat="1">
      <c r="A285" s="40"/>
      <c r="B285" s="41"/>
      <c r="C285" s="42"/>
      <c r="D285" s="221" t="s">
        <v>137</v>
      </c>
      <c r="E285" s="42"/>
      <c r="F285" s="222" t="s">
        <v>881</v>
      </c>
      <c r="G285" s="42"/>
      <c r="H285" s="42"/>
      <c r="I285" s="223"/>
      <c r="J285" s="42"/>
      <c r="K285" s="42"/>
      <c r="L285" s="46"/>
      <c r="M285" s="224"/>
      <c r="N285" s="225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137</v>
      </c>
      <c r="AU285" s="19" t="s">
        <v>82</v>
      </c>
    </row>
    <row r="286" s="2" customFormat="1" ht="24.15" customHeight="1">
      <c r="A286" s="40"/>
      <c r="B286" s="41"/>
      <c r="C286" s="207" t="s">
        <v>882</v>
      </c>
      <c r="D286" s="207" t="s">
        <v>131</v>
      </c>
      <c r="E286" s="208" t="s">
        <v>883</v>
      </c>
      <c r="F286" s="209" t="s">
        <v>884</v>
      </c>
      <c r="G286" s="210" t="s">
        <v>134</v>
      </c>
      <c r="H286" s="211">
        <v>242</v>
      </c>
      <c r="I286" s="212"/>
      <c r="J286" s="213">
        <f>ROUND(I286*H286,2)</f>
        <v>0</v>
      </c>
      <c r="K286" s="214"/>
      <c r="L286" s="46"/>
      <c r="M286" s="215" t="s">
        <v>19</v>
      </c>
      <c r="N286" s="216" t="s">
        <v>43</v>
      </c>
      <c r="O286" s="86"/>
      <c r="P286" s="217">
        <f>O286*H286</f>
        <v>0</v>
      </c>
      <c r="Q286" s="217">
        <v>0.00019000000000000001</v>
      </c>
      <c r="R286" s="217">
        <f>Q286*H286</f>
        <v>0.04598</v>
      </c>
      <c r="S286" s="217">
        <v>0</v>
      </c>
      <c r="T286" s="218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9" t="s">
        <v>135</v>
      </c>
      <c r="AT286" s="219" t="s">
        <v>131</v>
      </c>
      <c r="AU286" s="219" t="s">
        <v>82</v>
      </c>
      <c r="AY286" s="19" t="s">
        <v>128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19" t="s">
        <v>80</v>
      </c>
      <c r="BK286" s="220">
        <f>ROUND(I286*H286,2)</f>
        <v>0</v>
      </c>
      <c r="BL286" s="19" t="s">
        <v>135</v>
      </c>
      <c r="BM286" s="219" t="s">
        <v>885</v>
      </c>
    </row>
    <row r="287" s="2" customFormat="1">
      <c r="A287" s="40"/>
      <c r="B287" s="41"/>
      <c r="C287" s="42"/>
      <c r="D287" s="221" t="s">
        <v>137</v>
      </c>
      <c r="E287" s="42"/>
      <c r="F287" s="222" t="s">
        <v>886</v>
      </c>
      <c r="G287" s="42"/>
      <c r="H287" s="42"/>
      <c r="I287" s="223"/>
      <c r="J287" s="42"/>
      <c r="K287" s="42"/>
      <c r="L287" s="46"/>
      <c r="M287" s="224"/>
      <c r="N287" s="225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137</v>
      </c>
      <c r="AU287" s="19" t="s">
        <v>82</v>
      </c>
    </row>
    <row r="288" s="2" customFormat="1" ht="21.75" customHeight="1">
      <c r="A288" s="40"/>
      <c r="B288" s="41"/>
      <c r="C288" s="207" t="s">
        <v>887</v>
      </c>
      <c r="D288" s="207" t="s">
        <v>131</v>
      </c>
      <c r="E288" s="208" t="s">
        <v>888</v>
      </c>
      <c r="F288" s="209" t="s">
        <v>889</v>
      </c>
      <c r="G288" s="210" t="s">
        <v>134</v>
      </c>
      <c r="H288" s="211">
        <v>242</v>
      </c>
      <c r="I288" s="212"/>
      <c r="J288" s="213">
        <f>ROUND(I288*H288,2)</f>
        <v>0</v>
      </c>
      <c r="K288" s="214"/>
      <c r="L288" s="46"/>
      <c r="M288" s="215" t="s">
        <v>19</v>
      </c>
      <c r="N288" s="216" t="s">
        <v>43</v>
      </c>
      <c r="O288" s="86"/>
      <c r="P288" s="217">
        <f>O288*H288</f>
        <v>0</v>
      </c>
      <c r="Q288" s="217">
        <v>1.0000000000000001E-05</v>
      </c>
      <c r="R288" s="217">
        <f>Q288*H288</f>
        <v>0.0024200000000000003</v>
      </c>
      <c r="S288" s="217">
        <v>0</v>
      </c>
      <c r="T288" s="218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9" t="s">
        <v>135</v>
      </c>
      <c r="AT288" s="219" t="s">
        <v>131</v>
      </c>
      <c r="AU288" s="219" t="s">
        <v>82</v>
      </c>
      <c r="AY288" s="19" t="s">
        <v>128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19" t="s">
        <v>80</v>
      </c>
      <c r="BK288" s="220">
        <f>ROUND(I288*H288,2)</f>
        <v>0</v>
      </c>
      <c r="BL288" s="19" t="s">
        <v>135</v>
      </c>
      <c r="BM288" s="219" t="s">
        <v>890</v>
      </c>
    </row>
    <row r="289" s="2" customFormat="1">
      <c r="A289" s="40"/>
      <c r="B289" s="41"/>
      <c r="C289" s="42"/>
      <c r="D289" s="221" t="s">
        <v>137</v>
      </c>
      <c r="E289" s="42"/>
      <c r="F289" s="222" t="s">
        <v>891</v>
      </c>
      <c r="G289" s="42"/>
      <c r="H289" s="42"/>
      <c r="I289" s="223"/>
      <c r="J289" s="42"/>
      <c r="K289" s="42"/>
      <c r="L289" s="46"/>
      <c r="M289" s="224"/>
      <c r="N289" s="225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137</v>
      </c>
      <c r="AU289" s="19" t="s">
        <v>82</v>
      </c>
    </row>
    <row r="290" s="2" customFormat="1" ht="24.15" customHeight="1">
      <c r="A290" s="40"/>
      <c r="B290" s="41"/>
      <c r="C290" s="207" t="s">
        <v>892</v>
      </c>
      <c r="D290" s="207" t="s">
        <v>131</v>
      </c>
      <c r="E290" s="208" t="s">
        <v>893</v>
      </c>
      <c r="F290" s="209" t="s">
        <v>894</v>
      </c>
      <c r="G290" s="210" t="s">
        <v>155</v>
      </c>
      <c r="H290" s="237"/>
      <c r="I290" s="212"/>
      <c r="J290" s="213">
        <f>ROUND(I290*H290,2)</f>
        <v>0</v>
      </c>
      <c r="K290" s="214"/>
      <c r="L290" s="46"/>
      <c r="M290" s="215" t="s">
        <v>19</v>
      </c>
      <c r="N290" s="216" t="s">
        <v>43</v>
      </c>
      <c r="O290" s="86"/>
      <c r="P290" s="217">
        <f>O290*H290</f>
        <v>0</v>
      </c>
      <c r="Q290" s="217">
        <v>0</v>
      </c>
      <c r="R290" s="217">
        <f>Q290*H290</f>
        <v>0</v>
      </c>
      <c r="S290" s="217">
        <v>0</v>
      </c>
      <c r="T290" s="218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9" t="s">
        <v>135</v>
      </c>
      <c r="AT290" s="219" t="s">
        <v>131</v>
      </c>
      <c r="AU290" s="219" t="s">
        <v>82</v>
      </c>
      <c r="AY290" s="19" t="s">
        <v>128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19" t="s">
        <v>80</v>
      </c>
      <c r="BK290" s="220">
        <f>ROUND(I290*H290,2)</f>
        <v>0</v>
      </c>
      <c r="BL290" s="19" t="s">
        <v>135</v>
      </c>
      <c r="BM290" s="219" t="s">
        <v>895</v>
      </c>
    </row>
    <row r="291" s="2" customFormat="1">
      <c r="A291" s="40"/>
      <c r="B291" s="41"/>
      <c r="C291" s="42"/>
      <c r="D291" s="221" t="s">
        <v>137</v>
      </c>
      <c r="E291" s="42"/>
      <c r="F291" s="222" t="s">
        <v>896</v>
      </c>
      <c r="G291" s="42"/>
      <c r="H291" s="42"/>
      <c r="I291" s="223"/>
      <c r="J291" s="42"/>
      <c r="K291" s="42"/>
      <c r="L291" s="46"/>
      <c r="M291" s="224"/>
      <c r="N291" s="225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137</v>
      </c>
      <c r="AU291" s="19" t="s">
        <v>82</v>
      </c>
    </row>
    <row r="292" s="12" customFormat="1" ht="22.8" customHeight="1">
      <c r="A292" s="12"/>
      <c r="B292" s="191"/>
      <c r="C292" s="192"/>
      <c r="D292" s="193" t="s">
        <v>71</v>
      </c>
      <c r="E292" s="205" t="s">
        <v>897</v>
      </c>
      <c r="F292" s="205" t="s">
        <v>898</v>
      </c>
      <c r="G292" s="192"/>
      <c r="H292" s="192"/>
      <c r="I292" s="195"/>
      <c r="J292" s="206">
        <f>BK292</f>
        <v>0</v>
      </c>
      <c r="K292" s="192"/>
      <c r="L292" s="197"/>
      <c r="M292" s="198"/>
      <c r="N292" s="199"/>
      <c r="O292" s="199"/>
      <c r="P292" s="200">
        <f>SUM(P293:P339)</f>
        <v>0</v>
      </c>
      <c r="Q292" s="199"/>
      <c r="R292" s="200">
        <f>SUM(R293:R339)</f>
        <v>0.58050000000000002</v>
      </c>
      <c r="S292" s="199"/>
      <c r="T292" s="201">
        <f>SUM(T293:T339)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2" t="s">
        <v>82</v>
      </c>
      <c r="AT292" s="203" t="s">
        <v>71</v>
      </c>
      <c r="AU292" s="203" t="s">
        <v>80</v>
      </c>
      <c r="AY292" s="202" t="s">
        <v>128</v>
      </c>
      <c r="BK292" s="204">
        <f>SUM(BK293:BK339)</f>
        <v>0</v>
      </c>
    </row>
    <row r="293" s="2" customFormat="1" ht="16.5" customHeight="1">
      <c r="A293" s="40"/>
      <c r="B293" s="41"/>
      <c r="C293" s="226" t="s">
        <v>899</v>
      </c>
      <c r="D293" s="226" t="s">
        <v>140</v>
      </c>
      <c r="E293" s="227" t="s">
        <v>900</v>
      </c>
      <c r="F293" s="228" t="s">
        <v>901</v>
      </c>
      <c r="G293" s="229" t="s">
        <v>240</v>
      </c>
      <c r="H293" s="230">
        <v>5</v>
      </c>
      <c r="I293" s="231"/>
      <c r="J293" s="232">
        <f>ROUND(I293*H293,2)</f>
        <v>0</v>
      </c>
      <c r="K293" s="233"/>
      <c r="L293" s="234"/>
      <c r="M293" s="235" t="s">
        <v>19</v>
      </c>
      <c r="N293" s="236" t="s">
        <v>43</v>
      </c>
      <c r="O293" s="86"/>
      <c r="P293" s="217">
        <f>O293*H293</f>
        <v>0</v>
      </c>
      <c r="Q293" s="217">
        <v>0.00080000000000000004</v>
      </c>
      <c r="R293" s="217">
        <f>Q293*H293</f>
        <v>0.0040000000000000001</v>
      </c>
      <c r="S293" s="217">
        <v>0</v>
      </c>
      <c r="T293" s="218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9" t="s">
        <v>143</v>
      </c>
      <c r="AT293" s="219" t="s">
        <v>140</v>
      </c>
      <c r="AU293" s="219" t="s">
        <v>82</v>
      </c>
      <c r="AY293" s="19" t="s">
        <v>128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19" t="s">
        <v>80</v>
      </c>
      <c r="BK293" s="220">
        <f>ROUND(I293*H293,2)</f>
        <v>0</v>
      </c>
      <c r="BL293" s="19" t="s">
        <v>135</v>
      </c>
      <c r="BM293" s="219" t="s">
        <v>902</v>
      </c>
    </row>
    <row r="294" s="2" customFormat="1" ht="16.5" customHeight="1">
      <c r="A294" s="40"/>
      <c r="B294" s="41"/>
      <c r="C294" s="226" t="s">
        <v>903</v>
      </c>
      <c r="D294" s="226" t="s">
        <v>140</v>
      </c>
      <c r="E294" s="227" t="s">
        <v>904</v>
      </c>
      <c r="F294" s="228" t="s">
        <v>905</v>
      </c>
      <c r="G294" s="229" t="s">
        <v>240</v>
      </c>
      <c r="H294" s="230">
        <v>5</v>
      </c>
      <c r="I294" s="231"/>
      <c r="J294" s="232">
        <f>ROUND(I294*H294,2)</f>
        <v>0</v>
      </c>
      <c r="K294" s="233"/>
      <c r="L294" s="234"/>
      <c r="M294" s="235" t="s">
        <v>19</v>
      </c>
      <c r="N294" s="236" t="s">
        <v>43</v>
      </c>
      <c r="O294" s="86"/>
      <c r="P294" s="217">
        <f>O294*H294</f>
        <v>0</v>
      </c>
      <c r="Q294" s="217">
        <v>0.001</v>
      </c>
      <c r="R294" s="217">
        <f>Q294*H294</f>
        <v>0.0050000000000000001</v>
      </c>
      <c r="S294" s="217">
        <v>0</v>
      </c>
      <c r="T294" s="218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9" t="s">
        <v>143</v>
      </c>
      <c r="AT294" s="219" t="s">
        <v>140</v>
      </c>
      <c r="AU294" s="219" t="s">
        <v>82</v>
      </c>
      <c r="AY294" s="19" t="s">
        <v>128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19" t="s">
        <v>80</v>
      </c>
      <c r="BK294" s="220">
        <f>ROUND(I294*H294,2)</f>
        <v>0</v>
      </c>
      <c r="BL294" s="19" t="s">
        <v>135</v>
      </c>
      <c r="BM294" s="219" t="s">
        <v>906</v>
      </c>
    </row>
    <row r="295" s="2" customFormat="1" ht="21.75" customHeight="1">
      <c r="A295" s="40"/>
      <c r="B295" s="41"/>
      <c r="C295" s="207" t="s">
        <v>907</v>
      </c>
      <c r="D295" s="207" t="s">
        <v>131</v>
      </c>
      <c r="E295" s="208" t="s">
        <v>908</v>
      </c>
      <c r="F295" s="209" t="s">
        <v>909</v>
      </c>
      <c r="G295" s="210" t="s">
        <v>163</v>
      </c>
      <c r="H295" s="211">
        <v>5</v>
      </c>
      <c r="I295" s="212"/>
      <c r="J295" s="213">
        <f>ROUND(I295*H295,2)</f>
        <v>0</v>
      </c>
      <c r="K295" s="214"/>
      <c r="L295" s="46"/>
      <c r="M295" s="215" t="s">
        <v>19</v>
      </c>
      <c r="N295" s="216" t="s">
        <v>43</v>
      </c>
      <c r="O295" s="86"/>
      <c r="P295" s="217">
        <f>O295*H295</f>
        <v>0</v>
      </c>
      <c r="Q295" s="217">
        <v>0.016969999999999999</v>
      </c>
      <c r="R295" s="217">
        <f>Q295*H295</f>
        <v>0.084849999999999995</v>
      </c>
      <c r="S295" s="217">
        <v>0</v>
      </c>
      <c r="T295" s="218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9" t="s">
        <v>135</v>
      </c>
      <c r="AT295" s="219" t="s">
        <v>131</v>
      </c>
      <c r="AU295" s="219" t="s">
        <v>82</v>
      </c>
      <c r="AY295" s="19" t="s">
        <v>128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19" t="s">
        <v>80</v>
      </c>
      <c r="BK295" s="220">
        <f>ROUND(I295*H295,2)</f>
        <v>0</v>
      </c>
      <c r="BL295" s="19" t="s">
        <v>135</v>
      </c>
      <c r="BM295" s="219" t="s">
        <v>910</v>
      </c>
    </row>
    <row r="296" s="2" customFormat="1">
      <c r="A296" s="40"/>
      <c r="B296" s="41"/>
      <c r="C296" s="42"/>
      <c r="D296" s="221" t="s">
        <v>137</v>
      </c>
      <c r="E296" s="42"/>
      <c r="F296" s="222" t="s">
        <v>911</v>
      </c>
      <c r="G296" s="42"/>
      <c r="H296" s="42"/>
      <c r="I296" s="223"/>
      <c r="J296" s="42"/>
      <c r="K296" s="42"/>
      <c r="L296" s="46"/>
      <c r="M296" s="224"/>
      <c r="N296" s="225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137</v>
      </c>
      <c r="AU296" s="19" t="s">
        <v>82</v>
      </c>
    </row>
    <row r="297" s="2" customFormat="1" ht="16.5" customHeight="1">
      <c r="A297" s="40"/>
      <c r="B297" s="41"/>
      <c r="C297" s="226" t="s">
        <v>912</v>
      </c>
      <c r="D297" s="226" t="s">
        <v>140</v>
      </c>
      <c r="E297" s="227" t="s">
        <v>913</v>
      </c>
      <c r="F297" s="228" t="s">
        <v>914</v>
      </c>
      <c r="G297" s="229" t="s">
        <v>240</v>
      </c>
      <c r="H297" s="230">
        <v>5</v>
      </c>
      <c r="I297" s="231"/>
      <c r="J297" s="232">
        <f>ROUND(I297*H297,2)</f>
        <v>0</v>
      </c>
      <c r="K297" s="233"/>
      <c r="L297" s="234"/>
      <c r="M297" s="235" t="s">
        <v>19</v>
      </c>
      <c r="N297" s="236" t="s">
        <v>43</v>
      </c>
      <c r="O297" s="86"/>
      <c r="P297" s="217">
        <f>O297*H297</f>
        <v>0</v>
      </c>
      <c r="Q297" s="217">
        <v>0.0012800000000000001</v>
      </c>
      <c r="R297" s="217">
        <f>Q297*H297</f>
        <v>0.0064000000000000003</v>
      </c>
      <c r="S297" s="217">
        <v>0</v>
      </c>
      <c r="T297" s="218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9" t="s">
        <v>143</v>
      </c>
      <c r="AT297" s="219" t="s">
        <v>140</v>
      </c>
      <c r="AU297" s="219" t="s">
        <v>82</v>
      </c>
      <c r="AY297" s="19" t="s">
        <v>128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9" t="s">
        <v>80</v>
      </c>
      <c r="BK297" s="220">
        <f>ROUND(I297*H297,2)</f>
        <v>0</v>
      </c>
      <c r="BL297" s="19" t="s">
        <v>135</v>
      </c>
      <c r="BM297" s="219" t="s">
        <v>915</v>
      </c>
    </row>
    <row r="298" s="2" customFormat="1" ht="16.5" customHeight="1">
      <c r="A298" s="40"/>
      <c r="B298" s="41"/>
      <c r="C298" s="207" t="s">
        <v>916</v>
      </c>
      <c r="D298" s="207" t="s">
        <v>131</v>
      </c>
      <c r="E298" s="208" t="s">
        <v>917</v>
      </c>
      <c r="F298" s="209" t="s">
        <v>918</v>
      </c>
      <c r="G298" s="210" t="s">
        <v>163</v>
      </c>
      <c r="H298" s="211">
        <v>4</v>
      </c>
      <c r="I298" s="212"/>
      <c r="J298" s="213">
        <f>ROUND(I298*H298,2)</f>
        <v>0</v>
      </c>
      <c r="K298" s="214"/>
      <c r="L298" s="46"/>
      <c r="M298" s="215" t="s">
        <v>19</v>
      </c>
      <c r="N298" s="216" t="s">
        <v>43</v>
      </c>
      <c r="O298" s="86"/>
      <c r="P298" s="217">
        <f>O298*H298</f>
        <v>0</v>
      </c>
      <c r="Q298" s="217">
        <v>0.01908</v>
      </c>
      <c r="R298" s="217">
        <f>Q298*H298</f>
        <v>0.076319999999999999</v>
      </c>
      <c r="S298" s="217">
        <v>0</v>
      </c>
      <c r="T298" s="218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9" t="s">
        <v>135</v>
      </c>
      <c r="AT298" s="219" t="s">
        <v>131</v>
      </c>
      <c r="AU298" s="219" t="s">
        <v>82</v>
      </c>
      <c r="AY298" s="19" t="s">
        <v>128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9" t="s">
        <v>80</v>
      </c>
      <c r="BK298" s="220">
        <f>ROUND(I298*H298,2)</f>
        <v>0</v>
      </c>
      <c r="BL298" s="19" t="s">
        <v>135</v>
      </c>
      <c r="BM298" s="219" t="s">
        <v>919</v>
      </c>
    </row>
    <row r="299" s="2" customFormat="1">
      <c r="A299" s="40"/>
      <c r="B299" s="41"/>
      <c r="C299" s="42"/>
      <c r="D299" s="221" t="s">
        <v>137</v>
      </c>
      <c r="E299" s="42"/>
      <c r="F299" s="222" t="s">
        <v>920</v>
      </c>
      <c r="G299" s="42"/>
      <c r="H299" s="42"/>
      <c r="I299" s="223"/>
      <c r="J299" s="42"/>
      <c r="K299" s="42"/>
      <c r="L299" s="46"/>
      <c r="M299" s="224"/>
      <c r="N299" s="225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137</v>
      </c>
      <c r="AU299" s="19" t="s">
        <v>82</v>
      </c>
    </row>
    <row r="300" s="2" customFormat="1" ht="24.15" customHeight="1">
      <c r="A300" s="40"/>
      <c r="B300" s="41"/>
      <c r="C300" s="207" t="s">
        <v>921</v>
      </c>
      <c r="D300" s="207" t="s">
        <v>131</v>
      </c>
      <c r="E300" s="208" t="s">
        <v>922</v>
      </c>
      <c r="F300" s="209" t="s">
        <v>923</v>
      </c>
      <c r="G300" s="210" t="s">
        <v>163</v>
      </c>
      <c r="H300" s="211">
        <v>5</v>
      </c>
      <c r="I300" s="212"/>
      <c r="J300" s="213">
        <f>ROUND(I300*H300,2)</f>
        <v>0</v>
      </c>
      <c r="K300" s="214"/>
      <c r="L300" s="46"/>
      <c r="M300" s="215" t="s">
        <v>19</v>
      </c>
      <c r="N300" s="216" t="s">
        <v>43</v>
      </c>
      <c r="O300" s="86"/>
      <c r="P300" s="217">
        <f>O300*H300</f>
        <v>0</v>
      </c>
      <c r="Q300" s="217">
        <v>0.020729999999999998</v>
      </c>
      <c r="R300" s="217">
        <f>Q300*H300</f>
        <v>0.10364999999999999</v>
      </c>
      <c r="S300" s="217">
        <v>0</v>
      </c>
      <c r="T300" s="218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9" t="s">
        <v>135</v>
      </c>
      <c r="AT300" s="219" t="s">
        <v>131</v>
      </c>
      <c r="AU300" s="219" t="s">
        <v>82</v>
      </c>
      <c r="AY300" s="19" t="s">
        <v>128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19" t="s">
        <v>80</v>
      </c>
      <c r="BK300" s="220">
        <f>ROUND(I300*H300,2)</f>
        <v>0</v>
      </c>
      <c r="BL300" s="19" t="s">
        <v>135</v>
      </c>
      <c r="BM300" s="219" t="s">
        <v>924</v>
      </c>
    </row>
    <row r="301" s="2" customFormat="1">
      <c r="A301" s="40"/>
      <c r="B301" s="41"/>
      <c r="C301" s="42"/>
      <c r="D301" s="221" t="s">
        <v>137</v>
      </c>
      <c r="E301" s="42"/>
      <c r="F301" s="222" t="s">
        <v>925</v>
      </c>
      <c r="G301" s="42"/>
      <c r="H301" s="42"/>
      <c r="I301" s="223"/>
      <c r="J301" s="42"/>
      <c r="K301" s="42"/>
      <c r="L301" s="46"/>
      <c r="M301" s="224"/>
      <c r="N301" s="225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137</v>
      </c>
      <c r="AU301" s="19" t="s">
        <v>82</v>
      </c>
    </row>
    <row r="302" s="2" customFormat="1" ht="16.5" customHeight="1">
      <c r="A302" s="40"/>
      <c r="B302" s="41"/>
      <c r="C302" s="207" t="s">
        <v>411</v>
      </c>
      <c r="D302" s="207" t="s">
        <v>131</v>
      </c>
      <c r="E302" s="208" t="s">
        <v>926</v>
      </c>
      <c r="F302" s="209" t="s">
        <v>927</v>
      </c>
      <c r="G302" s="210" t="s">
        <v>163</v>
      </c>
      <c r="H302" s="211">
        <v>6</v>
      </c>
      <c r="I302" s="212"/>
      <c r="J302" s="213">
        <f>ROUND(I302*H302,2)</f>
        <v>0</v>
      </c>
      <c r="K302" s="214"/>
      <c r="L302" s="46"/>
      <c r="M302" s="215" t="s">
        <v>19</v>
      </c>
      <c r="N302" s="216" t="s">
        <v>43</v>
      </c>
      <c r="O302" s="86"/>
      <c r="P302" s="217">
        <f>O302*H302</f>
        <v>0</v>
      </c>
      <c r="Q302" s="217">
        <v>0.034680000000000002</v>
      </c>
      <c r="R302" s="217">
        <f>Q302*H302</f>
        <v>0.20808000000000002</v>
      </c>
      <c r="S302" s="217">
        <v>0</v>
      </c>
      <c r="T302" s="218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9" t="s">
        <v>135</v>
      </c>
      <c r="AT302" s="219" t="s">
        <v>131</v>
      </c>
      <c r="AU302" s="219" t="s">
        <v>82</v>
      </c>
      <c r="AY302" s="19" t="s">
        <v>128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9" t="s">
        <v>80</v>
      </c>
      <c r="BK302" s="220">
        <f>ROUND(I302*H302,2)</f>
        <v>0</v>
      </c>
      <c r="BL302" s="19" t="s">
        <v>135</v>
      </c>
      <c r="BM302" s="219" t="s">
        <v>928</v>
      </c>
    </row>
    <row r="303" s="2" customFormat="1">
      <c r="A303" s="40"/>
      <c r="B303" s="41"/>
      <c r="C303" s="42"/>
      <c r="D303" s="221" t="s">
        <v>137</v>
      </c>
      <c r="E303" s="42"/>
      <c r="F303" s="222" t="s">
        <v>929</v>
      </c>
      <c r="G303" s="42"/>
      <c r="H303" s="42"/>
      <c r="I303" s="223"/>
      <c r="J303" s="42"/>
      <c r="K303" s="42"/>
      <c r="L303" s="46"/>
      <c r="M303" s="224"/>
      <c r="N303" s="225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137</v>
      </c>
      <c r="AU303" s="19" t="s">
        <v>82</v>
      </c>
    </row>
    <row r="304" s="2" customFormat="1" ht="16.5" customHeight="1">
      <c r="A304" s="40"/>
      <c r="B304" s="41"/>
      <c r="C304" s="207" t="s">
        <v>930</v>
      </c>
      <c r="D304" s="207" t="s">
        <v>131</v>
      </c>
      <c r="E304" s="208" t="s">
        <v>931</v>
      </c>
      <c r="F304" s="209" t="s">
        <v>932</v>
      </c>
      <c r="G304" s="210" t="s">
        <v>163</v>
      </c>
      <c r="H304" s="211">
        <v>5</v>
      </c>
      <c r="I304" s="212"/>
      <c r="J304" s="213">
        <f>ROUND(I304*H304,2)</f>
        <v>0</v>
      </c>
      <c r="K304" s="214"/>
      <c r="L304" s="46"/>
      <c r="M304" s="215" t="s">
        <v>19</v>
      </c>
      <c r="N304" s="216" t="s">
        <v>43</v>
      </c>
      <c r="O304" s="86"/>
      <c r="P304" s="217">
        <f>O304*H304</f>
        <v>0</v>
      </c>
      <c r="Q304" s="217">
        <v>0.00051999999999999995</v>
      </c>
      <c r="R304" s="217">
        <f>Q304*H304</f>
        <v>0.0025999999999999999</v>
      </c>
      <c r="S304" s="217">
        <v>0</v>
      </c>
      <c r="T304" s="218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9" t="s">
        <v>135</v>
      </c>
      <c r="AT304" s="219" t="s">
        <v>131</v>
      </c>
      <c r="AU304" s="219" t="s">
        <v>82</v>
      </c>
      <c r="AY304" s="19" t="s">
        <v>128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19" t="s">
        <v>80</v>
      </c>
      <c r="BK304" s="220">
        <f>ROUND(I304*H304,2)</f>
        <v>0</v>
      </c>
      <c r="BL304" s="19" t="s">
        <v>135</v>
      </c>
      <c r="BM304" s="219" t="s">
        <v>933</v>
      </c>
    </row>
    <row r="305" s="2" customFormat="1">
      <c r="A305" s="40"/>
      <c r="B305" s="41"/>
      <c r="C305" s="42"/>
      <c r="D305" s="221" t="s">
        <v>137</v>
      </c>
      <c r="E305" s="42"/>
      <c r="F305" s="222" t="s">
        <v>934</v>
      </c>
      <c r="G305" s="42"/>
      <c r="H305" s="42"/>
      <c r="I305" s="223"/>
      <c r="J305" s="42"/>
      <c r="K305" s="42"/>
      <c r="L305" s="46"/>
      <c r="M305" s="224"/>
      <c r="N305" s="225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137</v>
      </c>
      <c r="AU305" s="19" t="s">
        <v>82</v>
      </c>
    </row>
    <row r="306" s="2" customFormat="1" ht="16.5" customHeight="1">
      <c r="A306" s="40"/>
      <c r="B306" s="41"/>
      <c r="C306" s="207" t="s">
        <v>935</v>
      </c>
      <c r="D306" s="207" t="s">
        <v>131</v>
      </c>
      <c r="E306" s="208" t="s">
        <v>936</v>
      </c>
      <c r="F306" s="209" t="s">
        <v>937</v>
      </c>
      <c r="G306" s="210" t="s">
        <v>163</v>
      </c>
      <c r="H306" s="211">
        <v>5</v>
      </c>
      <c r="I306" s="212"/>
      <c r="J306" s="213">
        <f>ROUND(I306*H306,2)</f>
        <v>0</v>
      </c>
      <c r="K306" s="214"/>
      <c r="L306" s="46"/>
      <c r="M306" s="215" t="s">
        <v>19</v>
      </c>
      <c r="N306" s="216" t="s">
        <v>43</v>
      </c>
      <c r="O306" s="86"/>
      <c r="P306" s="217">
        <f>O306*H306</f>
        <v>0</v>
      </c>
      <c r="Q306" s="217">
        <v>0.00051999999999999995</v>
      </c>
      <c r="R306" s="217">
        <f>Q306*H306</f>
        <v>0.0025999999999999999</v>
      </c>
      <c r="S306" s="217">
        <v>0</v>
      </c>
      <c r="T306" s="218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9" t="s">
        <v>135</v>
      </c>
      <c r="AT306" s="219" t="s">
        <v>131</v>
      </c>
      <c r="AU306" s="219" t="s">
        <v>82</v>
      </c>
      <c r="AY306" s="19" t="s">
        <v>128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19" t="s">
        <v>80</v>
      </c>
      <c r="BK306" s="220">
        <f>ROUND(I306*H306,2)</f>
        <v>0</v>
      </c>
      <c r="BL306" s="19" t="s">
        <v>135</v>
      </c>
      <c r="BM306" s="219" t="s">
        <v>938</v>
      </c>
    </row>
    <row r="307" s="2" customFormat="1">
      <c r="A307" s="40"/>
      <c r="B307" s="41"/>
      <c r="C307" s="42"/>
      <c r="D307" s="221" t="s">
        <v>137</v>
      </c>
      <c r="E307" s="42"/>
      <c r="F307" s="222" t="s">
        <v>939</v>
      </c>
      <c r="G307" s="42"/>
      <c r="H307" s="42"/>
      <c r="I307" s="223"/>
      <c r="J307" s="42"/>
      <c r="K307" s="42"/>
      <c r="L307" s="46"/>
      <c r="M307" s="224"/>
      <c r="N307" s="225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137</v>
      </c>
      <c r="AU307" s="19" t="s">
        <v>82</v>
      </c>
    </row>
    <row r="308" s="2" customFormat="1" ht="16.5" customHeight="1">
      <c r="A308" s="40"/>
      <c r="B308" s="41"/>
      <c r="C308" s="207" t="s">
        <v>940</v>
      </c>
      <c r="D308" s="207" t="s">
        <v>131</v>
      </c>
      <c r="E308" s="208" t="s">
        <v>941</v>
      </c>
      <c r="F308" s="209" t="s">
        <v>942</v>
      </c>
      <c r="G308" s="210" t="s">
        <v>163</v>
      </c>
      <c r="H308" s="211">
        <v>5</v>
      </c>
      <c r="I308" s="212"/>
      <c r="J308" s="213">
        <f>ROUND(I308*H308,2)</f>
        <v>0</v>
      </c>
      <c r="K308" s="214"/>
      <c r="L308" s="46"/>
      <c r="M308" s="215" t="s">
        <v>19</v>
      </c>
      <c r="N308" s="216" t="s">
        <v>43</v>
      </c>
      <c r="O308" s="86"/>
      <c r="P308" s="217">
        <f>O308*H308</f>
        <v>0</v>
      </c>
      <c r="Q308" s="217">
        <v>0.00051999999999999995</v>
      </c>
      <c r="R308" s="217">
        <f>Q308*H308</f>
        <v>0.0025999999999999999</v>
      </c>
      <c r="S308" s="217">
        <v>0</v>
      </c>
      <c r="T308" s="218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9" t="s">
        <v>135</v>
      </c>
      <c r="AT308" s="219" t="s">
        <v>131</v>
      </c>
      <c r="AU308" s="219" t="s">
        <v>82</v>
      </c>
      <c r="AY308" s="19" t="s">
        <v>128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19" t="s">
        <v>80</v>
      </c>
      <c r="BK308" s="220">
        <f>ROUND(I308*H308,2)</f>
        <v>0</v>
      </c>
      <c r="BL308" s="19" t="s">
        <v>135</v>
      </c>
      <c r="BM308" s="219" t="s">
        <v>943</v>
      </c>
    </row>
    <row r="309" s="2" customFormat="1">
      <c r="A309" s="40"/>
      <c r="B309" s="41"/>
      <c r="C309" s="42"/>
      <c r="D309" s="221" t="s">
        <v>137</v>
      </c>
      <c r="E309" s="42"/>
      <c r="F309" s="222" t="s">
        <v>944</v>
      </c>
      <c r="G309" s="42"/>
      <c r="H309" s="42"/>
      <c r="I309" s="223"/>
      <c r="J309" s="42"/>
      <c r="K309" s="42"/>
      <c r="L309" s="46"/>
      <c r="M309" s="224"/>
      <c r="N309" s="225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137</v>
      </c>
      <c r="AU309" s="19" t="s">
        <v>82</v>
      </c>
    </row>
    <row r="310" s="2" customFormat="1" ht="21.75" customHeight="1">
      <c r="A310" s="40"/>
      <c r="B310" s="41"/>
      <c r="C310" s="207" t="s">
        <v>945</v>
      </c>
      <c r="D310" s="207" t="s">
        <v>131</v>
      </c>
      <c r="E310" s="208" t="s">
        <v>946</v>
      </c>
      <c r="F310" s="209" t="s">
        <v>947</v>
      </c>
      <c r="G310" s="210" t="s">
        <v>163</v>
      </c>
      <c r="H310" s="211">
        <v>1</v>
      </c>
      <c r="I310" s="212"/>
      <c r="J310" s="213">
        <f>ROUND(I310*H310,2)</f>
        <v>0</v>
      </c>
      <c r="K310" s="214"/>
      <c r="L310" s="46"/>
      <c r="M310" s="215" t="s">
        <v>19</v>
      </c>
      <c r="N310" s="216" t="s">
        <v>43</v>
      </c>
      <c r="O310" s="86"/>
      <c r="P310" s="217">
        <f>O310*H310</f>
        <v>0</v>
      </c>
      <c r="Q310" s="217">
        <v>0.014749999999999999</v>
      </c>
      <c r="R310" s="217">
        <f>Q310*H310</f>
        <v>0.014749999999999999</v>
      </c>
      <c r="S310" s="217">
        <v>0</v>
      </c>
      <c r="T310" s="218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9" t="s">
        <v>135</v>
      </c>
      <c r="AT310" s="219" t="s">
        <v>131</v>
      </c>
      <c r="AU310" s="219" t="s">
        <v>82</v>
      </c>
      <c r="AY310" s="19" t="s">
        <v>128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19" t="s">
        <v>80</v>
      </c>
      <c r="BK310" s="220">
        <f>ROUND(I310*H310,2)</f>
        <v>0</v>
      </c>
      <c r="BL310" s="19" t="s">
        <v>135</v>
      </c>
      <c r="BM310" s="219" t="s">
        <v>948</v>
      </c>
    </row>
    <row r="311" s="2" customFormat="1">
      <c r="A311" s="40"/>
      <c r="B311" s="41"/>
      <c r="C311" s="42"/>
      <c r="D311" s="221" t="s">
        <v>137</v>
      </c>
      <c r="E311" s="42"/>
      <c r="F311" s="222" t="s">
        <v>949</v>
      </c>
      <c r="G311" s="42"/>
      <c r="H311" s="42"/>
      <c r="I311" s="223"/>
      <c r="J311" s="42"/>
      <c r="K311" s="42"/>
      <c r="L311" s="46"/>
      <c r="M311" s="224"/>
      <c r="N311" s="225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137</v>
      </c>
      <c r="AU311" s="19" t="s">
        <v>82</v>
      </c>
    </row>
    <row r="312" s="2" customFormat="1" ht="16.5" customHeight="1">
      <c r="A312" s="40"/>
      <c r="B312" s="41"/>
      <c r="C312" s="207" t="s">
        <v>950</v>
      </c>
      <c r="D312" s="207" t="s">
        <v>131</v>
      </c>
      <c r="E312" s="208" t="s">
        <v>951</v>
      </c>
      <c r="F312" s="209" t="s">
        <v>952</v>
      </c>
      <c r="G312" s="210" t="s">
        <v>163</v>
      </c>
      <c r="H312" s="211">
        <v>2</v>
      </c>
      <c r="I312" s="212"/>
      <c r="J312" s="213">
        <f>ROUND(I312*H312,2)</f>
        <v>0</v>
      </c>
      <c r="K312" s="214"/>
      <c r="L312" s="46"/>
      <c r="M312" s="215" t="s">
        <v>19</v>
      </c>
      <c r="N312" s="216" t="s">
        <v>43</v>
      </c>
      <c r="O312" s="86"/>
      <c r="P312" s="217">
        <f>O312*H312</f>
        <v>0</v>
      </c>
      <c r="Q312" s="217">
        <v>0.00064000000000000005</v>
      </c>
      <c r="R312" s="217">
        <f>Q312*H312</f>
        <v>0.0012800000000000001</v>
      </c>
      <c r="S312" s="217">
        <v>0</v>
      </c>
      <c r="T312" s="218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9" t="s">
        <v>135</v>
      </c>
      <c r="AT312" s="219" t="s">
        <v>131</v>
      </c>
      <c r="AU312" s="219" t="s">
        <v>82</v>
      </c>
      <c r="AY312" s="19" t="s">
        <v>128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19" t="s">
        <v>80</v>
      </c>
      <c r="BK312" s="220">
        <f>ROUND(I312*H312,2)</f>
        <v>0</v>
      </c>
      <c r="BL312" s="19" t="s">
        <v>135</v>
      </c>
      <c r="BM312" s="219" t="s">
        <v>953</v>
      </c>
    </row>
    <row r="313" s="2" customFormat="1">
      <c r="A313" s="40"/>
      <c r="B313" s="41"/>
      <c r="C313" s="42"/>
      <c r="D313" s="221" t="s">
        <v>137</v>
      </c>
      <c r="E313" s="42"/>
      <c r="F313" s="222" t="s">
        <v>954</v>
      </c>
      <c r="G313" s="42"/>
      <c r="H313" s="42"/>
      <c r="I313" s="223"/>
      <c r="J313" s="42"/>
      <c r="K313" s="42"/>
      <c r="L313" s="46"/>
      <c r="M313" s="224"/>
      <c r="N313" s="225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137</v>
      </c>
      <c r="AU313" s="19" t="s">
        <v>82</v>
      </c>
    </row>
    <row r="314" s="2" customFormat="1" ht="16.5" customHeight="1">
      <c r="A314" s="40"/>
      <c r="B314" s="41"/>
      <c r="C314" s="226" t="s">
        <v>955</v>
      </c>
      <c r="D314" s="226" t="s">
        <v>140</v>
      </c>
      <c r="E314" s="227" t="s">
        <v>956</v>
      </c>
      <c r="F314" s="228" t="s">
        <v>957</v>
      </c>
      <c r="G314" s="229" t="s">
        <v>240</v>
      </c>
      <c r="H314" s="230">
        <v>2</v>
      </c>
      <c r="I314" s="231"/>
      <c r="J314" s="232">
        <f>ROUND(I314*H314,2)</f>
        <v>0</v>
      </c>
      <c r="K314" s="233"/>
      <c r="L314" s="234"/>
      <c r="M314" s="235" t="s">
        <v>19</v>
      </c>
      <c r="N314" s="236" t="s">
        <v>43</v>
      </c>
      <c r="O314" s="86"/>
      <c r="P314" s="217">
        <f>O314*H314</f>
        <v>0</v>
      </c>
      <c r="Q314" s="217">
        <v>0.0161</v>
      </c>
      <c r="R314" s="217">
        <f>Q314*H314</f>
        <v>0.032199999999999999</v>
      </c>
      <c r="S314" s="217">
        <v>0</v>
      </c>
      <c r="T314" s="218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9" t="s">
        <v>143</v>
      </c>
      <c r="AT314" s="219" t="s">
        <v>140</v>
      </c>
      <c r="AU314" s="219" t="s">
        <v>82</v>
      </c>
      <c r="AY314" s="19" t="s">
        <v>128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19" t="s">
        <v>80</v>
      </c>
      <c r="BK314" s="220">
        <f>ROUND(I314*H314,2)</f>
        <v>0</v>
      </c>
      <c r="BL314" s="19" t="s">
        <v>135</v>
      </c>
      <c r="BM314" s="219" t="s">
        <v>958</v>
      </c>
    </row>
    <row r="315" s="2" customFormat="1" ht="16.5" customHeight="1">
      <c r="A315" s="40"/>
      <c r="B315" s="41"/>
      <c r="C315" s="207" t="s">
        <v>139</v>
      </c>
      <c r="D315" s="207" t="s">
        <v>131</v>
      </c>
      <c r="E315" s="208" t="s">
        <v>959</v>
      </c>
      <c r="F315" s="209" t="s">
        <v>960</v>
      </c>
      <c r="G315" s="210" t="s">
        <v>163</v>
      </c>
      <c r="H315" s="211">
        <v>10</v>
      </c>
      <c r="I315" s="212"/>
      <c r="J315" s="213">
        <f>ROUND(I315*H315,2)</f>
        <v>0</v>
      </c>
      <c r="K315" s="214"/>
      <c r="L315" s="46"/>
      <c r="M315" s="215" t="s">
        <v>19</v>
      </c>
      <c r="N315" s="216" t="s">
        <v>43</v>
      </c>
      <c r="O315" s="86"/>
      <c r="P315" s="217">
        <f>O315*H315</f>
        <v>0</v>
      </c>
      <c r="Q315" s="217">
        <v>0.00029999999999999997</v>
      </c>
      <c r="R315" s="217">
        <f>Q315*H315</f>
        <v>0.0029999999999999996</v>
      </c>
      <c r="S315" s="217">
        <v>0</v>
      </c>
      <c r="T315" s="218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9" t="s">
        <v>135</v>
      </c>
      <c r="AT315" s="219" t="s">
        <v>131</v>
      </c>
      <c r="AU315" s="219" t="s">
        <v>82</v>
      </c>
      <c r="AY315" s="19" t="s">
        <v>128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19" t="s">
        <v>80</v>
      </c>
      <c r="BK315" s="220">
        <f>ROUND(I315*H315,2)</f>
        <v>0</v>
      </c>
      <c r="BL315" s="19" t="s">
        <v>135</v>
      </c>
      <c r="BM315" s="219" t="s">
        <v>961</v>
      </c>
    </row>
    <row r="316" s="2" customFormat="1">
      <c r="A316" s="40"/>
      <c r="B316" s="41"/>
      <c r="C316" s="42"/>
      <c r="D316" s="221" t="s">
        <v>137</v>
      </c>
      <c r="E316" s="42"/>
      <c r="F316" s="222" t="s">
        <v>962</v>
      </c>
      <c r="G316" s="42"/>
      <c r="H316" s="42"/>
      <c r="I316" s="223"/>
      <c r="J316" s="42"/>
      <c r="K316" s="42"/>
      <c r="L316" s="46"/>
      <c r="M316" s="224"/>
      <c r="N316" s="225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137</v>
      </c>
      <c r="AU316" s="19" t="s">
        <v>82</v>
      </c>
    </row>
    <row r="317" s="2" customFormat="1" ht="16.5" customHeight="1">
      <c r="A317" s="40"/>
      <c r="B317" s="41"/>
      <c r="C317" s="207" t="s">
        <v>171</v>
      </c>
      <c r="D317" s="207" t="s">
        <v>131</v>
      </c>
      <c r="E317" s="208" t="s">
        <v>963</v>
      </c>
      <c r="F317" s="209" t="s">
        <v>964</v>
      </c>
      <c r="G317" s="210" t="s">
        <v>163</v>
      </c>
      <c r="H317" s="211">
        <v>9</v>
      </c>
      <c r="I317" s="212"/>
      <c r="J317" s="213">
        <f>ROUND(I317*H317,2)</f>
        <v>0</v>
      </c>
      <c r="K317" s="214"/>
      <c r="L317" s="46"/>
      <c r="M317" s="215" t="s">
        <v>19</v>
      </c>
      <c r="N317" s="216" t="s">
        <v>43</v>
      </c>
      <c r="O317" s="86"/>
      <c r="P317" s="217">
        <f>O317*H317</f>
        <v>0</v>
      </c>
      <c r="Q317" s="217">
        <v>9.0000000000000006E-05</v>
      </c>
      <c r="R317" s="217">
        <f>Q317*H317</f>
        <v>0.00081000000000000006</v>
      </c>
      <c r="S317" s="217">
        <v>0</v>
      </c>
      <c r="T317" s="218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9" t="s">
        <v>135</v>
      </c>
      <c r="AT317" s="219" t="s">
        <v>131</v>
      </c>
      <c r="AU317" s="219" t="s">
        <v>82</v>
      </c>
      <c r="AY317" s="19" t="s">
        <v>128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19" t="s">
        <v>80</v>
      </c>
      <c r="BK317" s="220">
        <f>ROUND(I317*H317,2)</f>
        <v>0</v>
      </c>
      <c r="BL317" s="19" t="s">
        <v>135</v>
      </c>
      <c r="BM317" s="219" t="s">
        <v>965</v>
      </c>
    </row>
    <row r="318" s="2" customFormat="1">
      <c r="A318" s="40"/>
      <c r="B318" s="41"/>
      <c r="C318" s="42"/>
      <c r="D318" s="221" t="s">
        <v>137</v>
      </c>
      <c r="E318" s="42"/>
      <c r="F318" s="222" t="s">
        <v>966</v>
      </c>
      <c r="G318" s="42"/>
      <c r="H318" s="42"/>
      <c r="I318" s="223"/>
      <c r="J318" s="42"/>
      <c r="K318" s="42"/>
      <c r="L318" s="46"/>
      <c r="M318" s="224"/>
      <c r="N318" s="225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137</v>
      </c>
      <c r="AU318" s="19" t="s">
        <v>82</v>
      </c>
    </row>
    <row r="319" s="2" customFormat="1" ht="16.5" customHeight="1">
      <c r="A319" s="40"/>
      <c r="B319" s="41"/>
      <c r="C319" s="207" t="s">
        <v>967</v>
      </c>
      <c r="D319" s="207" t="s">
        <v>131</v>
      </c>
      <c r="E319" s="208" t="s">
        <v>968</v>
      </c>
      <c r="F319" s="209" t="s">
        <v>969</v>
      </c>
      <c r="G319" s="210" t="s">
        <v>163</v>
      </c>
      <c r="H319" s="211">
        <v>2</v>
      </c>
      <c r="I319" s="212"/>
      <c r="J319" s="213">
        <f>ROUND(I319*H319,2)</f>
        <v>0</v>
      </c>
      <c r="K319" s="214"/>
      <c r="L319" s="46"/>
      <c r="M319" s="215" t="s">
        <v>19</v>
      </c>
      <c r="N319" s="216" t="s">
        <v>43</v>
      </c>
      <c r="O319" s="86"/>
      <c r="P319" s="217">
        <f>O319*H319</f>
        <v>0</v>
      </c>
      <c r="Q319" s="217">
        <v>0.0020799999999999998</v>
      </c>
      <c r="R319" s="217">
        <f>Q319*H319</f>
        <v>0.0041599999999999996</v>
      </c>
      <c r="S319" s="217">
        <v>0</v>
      </c>
      <c r="T319" s="218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9" t="s">
        <v>135</v>
      </c>
      <c r="AT319" s="219" t="s">
        <v>131</v>
      </c>
      <c r="AU319" s="219" t="s">
        <v>82</v>
      </c>
      <c r="AY319" s="19" t="s">
        <v>128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19" t="s">
        <v>80</v>
      </c>
      <c r="BK319" s="220">
        <f>ROUND(I319*H319,2)</f>
        <v>0</v>
      </c>
      <c r="BL319" s="19" t="s">
        <v>135</v>
      </c>
      <c r="BM319" s="219" t="s">
        <v>970</v>
      </c>
    </row>
    <row r="320" s="2" customFormat="1">
      <c r="A320" s="40"/>
      <c r="B320" s="41"/>
      <c r="C320" s="42"/>
      <c r="D320" s="221" t="s">
        <v>137</v>
      </c>
      <c r="E320" s="42"/>
      <c r="F320" s="222" t="s">
        <v>971</v>
      </c>
      <c r="G320" s="42"/>
      <c r="H320" s="42"/>
      <c r="I320" s="223"/>
      <c r="J320" s="42"/>
      <c r="K320" s="42"/>
      <c r="L320" s="46"/>
      <c r="M320" s="224"/>
      <c r="N320" s="225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137</v>
      </c>
      <c r="AU320" s="19" t="s">
        <v>82</v>
      </c>
    </row>
    <row r="321" s="2" customFormat="1" ht="16.5" customHeight="1">
      <c r="A321" s="40"/>
      <c r="B321" s="41"/>
      <c r="C321" s="207" t="s">
        <v>148</v>
      </c>
      <c r="D321" s="207" t="s">
        <v>131</v>
      </c>
      <c r="E321" s="208" t="s">
        <v>972</v>
      </c>
      <c r="F321" s="209" t="s">
        <v>973</v>
      </c>
      <c r="G321" s="210" t="s">
        <v>163</v>
      </c>
      <c r="H321" s="211">
        <v>1</v>
      </c>
      <c r="I321" s="212"/>
      <c r="J321" s="213">
        <f>ROUND(I321*H321,2)</f>
        <v>0</v>
      </c>
      <c r="K321" s="214"/>
      <c r="L321" s="46"/>
      <c r="M321" s="215" t="s">
        <v>19</v>
      </c>
      <c r="N321" s="216" t="s">
        <v>43</v>
      </c>
      <c r="O321" s="86"/>
      <c r="P321" s="217">
        <f>O321*H321</f>
        <v>0</v>
      </c>
      <c r="Q321" s="217">
        <v>0.0019599999999999999</v>
      </c>
      <c r="R321" s="217">
        <f>Q321*H321</f>
        <v>0.0019599999999999999</v>
      </c>
      <c r="S321" s="217">
        <v>0</v>
      </c>
      <c r="T321" s="218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9" t="s">
        <v>135</v>
      </c>
      <c r="AT321" s="219" t="s">
        <v>131</v>
      </c>
      <c r="AU321" s="219" t="s">
        <v>82</v>
      </c>
      <c r="AY321" s="19" t="s">
        <v>128</v>
      </c>
      <c r="BE321" s="220">
        <f>IF(N321="základní",J321,0)</f>
        <v>0</v>
      </c>
      <c r="BF321" s="220">
        <f>IF(N321="snížená",J321,0)</f>
        <v>0</v>
      </c>
      <c r="BG321" s="220">
        <f>IF(N321="zákl. přenesená",J321,0)</f>
        <v>0</v>
      </c>
      <c r="BH321" s="220">
        <f>IF(N321="sníž. přenesená",J321,0)</f>
        <v>0</v>
      </c>
      <c r="BI321" s="220">
        <f>IF(N321="nulová",J321,0)</f>
        <v>0</v>
      </c>
      <c r="BJ321" s="19" t="s">
        <v>80</v>
      </c>
      <c r="BK321" s="220">
        <f>ROUND(I321*H321,2)</f>
        <v>0</v>
      </c>
      <c r="BL321" s="19" t="s">
        <v>135</v>
      </c>
      <c r="BM321" s="219" t="s">
        <v>974</v>
      </c>
    </row>
    <row r="322" s="2" customFormat="1">
      <c r="A322" s="40"/>
      <c r="B322" s="41"/>
      <c r="C322" s="42"/>
      <c r="D322" s="221" t="s">
        <v>137</v>
      </c>
      <c r="E322" s="42"/>
      <c r="F322" s="222" t="s">
        <v>975</v>
      </c>
      <c r="G322" s="42"/>
      <c r="H322" s="42"/>
      <c r="I322" s="223"/>
      <c r="J322" s="42"/>
      <c r="K322" s="42"/>
      <c r="L322" s="46"/>
      <c r="M322" s="224"/>
      <c r="N322" s="225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137</v>
      </c>
      <c r="AU322" s="19" t="s">
        <v>82</v>
      </c>
    </row>
    <row r="323" s="2" customFormat="1" ht="16.5" customHeight="1">
      <c r="A323" s="40"/>
      <c r="B323" s="41"/>
      <c r="C323" s="207" t="s">
        <v>223</v>
      </c>
      <c r="D323" s="207" t="s">
        <v>131</v>
      </c>
      <c r="E323" s="208" t="s">
        <v>976</v>
      </c>
      <c r="F323" s="209" t="s">
        <v>977</v>
      </c>
      <c r="G323" s="210" t="s">
        <v>163</v>
      </c>
      <c r="H323" s="211">
        <v>5</v>
      </c>
      <c r="I323" s="212"/>
      <c r="J323" s="213">
        <f>ROUND(I323*H323,2)</f>
        <v>0</v>
      </c>
      <c r="K323" s="214"/>
      <c r="L323" s="46"/>
      <c r="M323" s="215" t="s">
        <v>19</v>
      </c>
      <c r="N323" s="216" t="s">
        <v>43</v>
      </c>
      <c r="O323" s="86"/>
      <c r="P323" s="217">
        <f>O323*H323</f>
        <v>0</v>
      </c>
      <c r="Q323" s="217">
        <v>0.0018</v>
      </c>
      <c r="R323" s="217">
        <f>Q323*H323</f>
        <v>0.0089999999999999993</v>
      </c>
      <c r="S323" s="217">
        <v>0</v>
      </c>
      <c r="T323" s="218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9" t="s">
        <v>135</v>
      </c>
      <c r="AT323" s="219" t="s">
        <v>131</v>
      </c>
      <c r="AU323" s="219" t="s">
        <v>82</v>
      </c>
      <c r="AY323" s="19" t="s">
        <v>128</v>
      </c>
      <c r="BE323" s="220">
        <f>IF(N323="základní",J323,0)</f>
        <v>0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19" t="s">
        <v>80</v>
      </c>
      <c r="BK323" s="220">
        <f>ROUND(I323*H323,2)</f>
        <v>0</v>
      </c>
      <c r="BL323" s="19" t="s">
        <v>135</v>
      </c>
      <c r="BM323" s="219" t="s">
        <v>978</v>
      </c>
    </row>
    <row r="324" s="2" customFormat="1">
      <c r="A324" s="40"/>
      <c r="B324" s="41"/>
      <c r="C324" s="42"/>
      <c r="D324" s="221" t="s">
        <v>137</v>
      </c>
      <c r="E324" s="42"/>
      <c r="F324" s="222" t="s">
        <v>979</v>
      </c>
      <c r="G324" s="42"/>
      <c r="H324" s="42"/>
      <c r="I324" s="223"/>
      <c r="J324" s="42"/>
      <c r="K324" s="42"/>
      <c r="L324" s="46"/>
      <c r="M324" s="224"/>
      <c r="N324" s="225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137</v>
      </c>
      <c r="AU324" s="19" t="s">
        <v>82</v>
      </c>
    </row>
    <row r="325" s="2" customFormat="1" ht="16.5" customHeight="1">
      <c r="A325" s="40"/>
      <c r="B325" s="41"/>
      <c r="C325" s="207" t="s">
        <v>263</v>
      </c>
      <c r="D325" s="207" t="s">
        <v>131</v>
      </c>
      <c r="E325" s="208" t="s">
        <v>980</v>
      </c>
      <c r="F325" s="209" t="s">
        <v>981</v>
      </c>
      <c r="G325" s="210" t="s">
        <v>163</v>
      </c>
      <c r="H325" s="211">
        <v>7</v>
      </c>
      <c r="I325" s="212"/>
      <c r="J325" s="213">
        <f>ROUND(I325*H325,2)</f>
        <v>0</v>
      </c>
      <c r="K325" s="214"/>
      <c r="L325" s="46"/>
      <c r="M325" s="215" t="s">
        <v>19</v>
      </c>
      <c r="N325" s="216" t="s">
        <v>43</v>
      </c>
      <c r="O325" s="86"/>
      <c r="P325" s="217">
        <f>O325*H325</f>
        <v>0</v>
      </c>
      <c r="Q325" s="217">
        <v>0.0018400000000000001</v>
      </c>
      <c r="R325" s="217">
        <f>Q325*H325</f>
        <v>0.012880000000000001</v>
      </c>
      <c r="S325" s="217">
        <v>0</v>
      </c>
      <c r="T325" s="218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9" t="s">
        <v>135</v>
      </c>
      <c r="AT325" s="219" t="s">
        <v>131</v>
      </c>
      <c r="AU325" s="219" t="s">
        <v>82</v>
      </c>
      <c r="AY325" s="19" t="s">
        <v>128</v>
      </c>
      <c r="BE325" s="220">
        <f>IF(N325="základní",J325,0)</f>
        <v>0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19" t="s">
        <v>80</v>
      </c>
      <c r="BK325" s="220">
        <f>ROUND(I325*H325,2)</f>
        <v>0</v>
      </c>
      <c r="BL325" s="19" t="s">
        <v>135</v>
      </c>
      <c r="BM325" s="219" t="s">
        <v>982</v>
      </c>
    </row>
    <row r="326" s="2" customFormat="1">
      <c r="A326" s="40"/>
      <c r="B326" s="41"/>
      <c r="C326" s="42"/>
      <c r="D326" s="221" t="s">
        <v>137</v>
      </c>
      <c r="E326" s="42"/>
      <c r="F326" s="222" t="s">
        <v>983</v>
      </c>
      <c r="G326" s="42"/>
      <c r="H326" s="42"/>
      <c r="I326" s="223"/>
      <c r="J326" s="42"/>
      <c r="K326" s="42"/>
      <c r="L326" s="46"/>
      <c r="M326" s="224"/>
      <c r="N326" s="225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137</v>
      </c>
      <c r="AU326" s="19" t="s">
        <v>82</v>
      </c>
    </row>
    <row r="327" s="2" customFormat="1" ht="16.5" customHeight="1">
      <c r="A327" s="40"/>
      <c r="B327" s="41"/>
      <c r="C327" s="207" t="s">
        <v>984</v>
      </c>
      <c r="D327" s="207" t="s">
        <v>131</v>
      </c>
      <c r="E327" s="208" t="s">
        <v>985</v>
      </c>
      <c r="F327" s="209" t="s">
        <v>986</v>
      </c>
      <c r="G327" s="210" t="s">
        <v>240</v>
      </c>
      <c r="H327" s="211">
        <v>5</v>
      </c>
      <c r="I327" s="212"/>
      <c r="J327" s="213">
        <f>ROUND(I327*H327,2)</f>
        <v>0</v>
      </c>
      <c r="K327" s="214"/>
      <c r="L327" s="46"/>
      <c r="M327" s="215" t="s">
        <v>19</v>
      </c>
      <c r="N327" s="216" t="s">
        <v>43</v>
      </c>
      <c r="O327" s="86"/>
      <c r="P327" s="217">
        <f>O327*H327</f>
        <v>0</v>
      </c>
      <c r="Q327" s="217">
        <v>0.00024000000000000001</v>
      </c>
      <c r="R327" s="217">
        <f>Q327*H327</f>
        <v>0.0012000000000000001</v>
      </c>
      <c r="S327" s="217">
        <v>0</v>
      </c>
      <c r="T327" s="218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9" t="s">
        <v>135</v>
      </c>
      <c r="AT327" s="219" t="s">
        <v>131</v>
      </c>
      <c r="AU327" s="219" t="s">
        <v>82</v>
      </c>
      <c r="AY327" s="19" t="s">
        <v>128</v>
      </c>
      <c r="BE327" s="220">
        <f>IF(N327="základní",J327,0)</f>
        <v>0</v>
      </c>
      <c r="BF327" s="220">
        <f>IF(N327="snížená",J327,0)</f>
        <v>0</v>
      </c>
      <c r="BG327" s="220">
        <f>IF(N327="zákl. přenesená",J327,0)</f>
        <v>0</v>
      </c>
      <c r="BH327" s="220">
        <f>IF(N327="sníž. přenesená",J327,0)</f>
        <v>0</v>
      </c>
      <c r="BI327" s="220">
        <f>IF(N327="nulová",J327,0)</f>
        <v>0</v>
      </c>
      <c r="BJ327" s="19" t="s">
        <v>80</v>
      </c>
      <c r="BK327" s="220">
        <f>ROUND(I327*H327,2)</f>
        <v>0</v>
      </c>
      <c r="BL327" s="19" t="s">
        <v>135</v>
      </c>
      <c r="BM327" s="219" t="s">
        <v>987</v>
      </c>
    </row>
    <row r="328" s="2" customFormat="1">
      <c r="A328" s="40"/>
      <c r="B328" s="41"/>
      <c r="C328" s="42"/>
      <c r="D328" s="221" t="s">
        <v>137</v>
      </c>
      <c r="E328" s="42"/>
      <c r="F328" s="222" t="s">
        <v>988</v>
      </c>
      <c r="G328" s="42"/>
      <c r="H328" s="42"/>
      <c r="I328" s="223"/>
      <c r="J328" s="42"/>
      <c r="K328" s="42"/>
      <c r="L328" s="46"/>
      <c r="M328" s="224"/>
      <c r="N328" s="225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137</v>
      </c>
      <c r="AU328" s="19" t="s">
        <v>82</v>
      </c>
    </row>
    <row r="329" s="2" customFormat="1" ht="16.5" customHeight="1">
      <c r="A329" s="40"/>
      <c r="B329" s="41"/>
      <c r="C329" s="207" t="s">
        <v>989</v>
      </c>
      <c r="D329" s="207" t="s">
        <v>131</v>
      </c>
      <c r="E329" s="208" t="s">
        <v>990</v>
      </c>
      <c r="F329" s="209" t="s">
        <v>991</v>
      </c>
      <c r="G329" s="210" t="s">
        <v>240</v>
      </c>
      <c r="H329" s="211">
        <v>2</v>
      </c>
      <c r="I329" s="212"/>
      <c r="J329" s="213">
        <f>ROUND(I329*H329,2)</f>
        <v>0</v>
      </c>
      <c r="K329" s="214"/>
      <c r="L329" s="46"/>
      <c r="M329" s="215" t="s">
        <v>19</v>
      </c>
      <c r="N329" s="216" t="s">
        <v>43</v>
      </c>
      <c r="O329" s="86"/>
      <c r="P329" s="217">
        <f>O329*H329</f>
        <v>0</v>
      </c>
      <c r="Q329" s="217">
        <v>0.00036999999999999999</v>
      </c>
      <c r="R329" s="217">
        <f>Q329*H329</f>
        <v>0.00073999999999999999</v>
      </c>
      <c r="S329" s="217">
        <v>0</v>
      </c>
      <c r="T329" s="218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9" t="s">
        <v>135</v>
      </c>
      <c r="AT329" s="219" t="s">
        <v>131</v>
      </c>
      <c r="AU329" s="219" t="s">
        <v>82</v>
      </c>
      <c r="AY329" s="19" t="s">
        <v>128</v>
      </c>
      <c r="BE329" s="220">
        <f>IF(N329="základní",J329,0)</f>
        <v>0</v>
      </c>
      <c r="BF329" s="220">
        <f>IF(N329="snížená",J329,0)</f>
        <v>0</v>
      </c>
      <c r="BG329" s="220">
        <f>IF(N329="zákl. přenesená",J329,0)</f>
        <v>0</v>
      </c>
      <c r="BH329" s="220">
        <f>IF(N329="sníž. přenesená",J329,0)</f>
        <v>0</v>
      </c>
      <c r="BI329" s="220">
        <f>IF(N329="nulová",J329,0)</f>
        <v>0</v>
      </c>
      <c r="BJ329" s="19" t="s">
        <v>80</v>
      </c>
      <c r="BK329" s="220">
        <f>ROUND(I329*H329,2)</f>
        <v>0</v>
      </c>
      <c r="BL329" s="19" t="s">
        <v>135</v>
      </c>
      <c r="BM329" s="219" t="s">
        <v>992</v>
      </c>
    </row>
    <row r="330" s="2" customFormat="1">
      <c r="A330" s="40"/>
      <c r="B330" s="41"/>
      <c r="C330" s="42"/>
      <c r="D330" s="221" t="s">
        <v>137</v>
      </c>
      <c r="E330" s="42"/>
      <c r="F330" s="222" t="s">
        <v>993</v>
      </c>
      <c r="G330" s="42"/>
      <c r="H330" s="42"/>
      <c r="I330" s="223"/>
      <c r="J330" s="42"/>
      <c r="K330" s="42"/>
      <c r="L330" s="46"/>
      <c r="M330" s="224"/>
      <c r="N330" s="225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137</v>
      </c>
      <c r="AU330" s="19" t="s">
        <v>82</v>
      </c>
    </row>
    <row r="331" s="2" customFormat="1" ht="16.5" customHeight="1">
      <c r="A331" s="40"/>
      <c r="B331" s="41"/>
      <c r="C331" s="207" t="s">
        <v>994</v>
      </c>
      <c r="D331" s="207" t="s">
        <v>131</v>
      </c>
      <c r="E331" s="208" t="s">
        <v>995</v>
      </c>
      <c r="F331" s="209" t="s">
        <v>996</v>
      </c>
      <c r="G331" s="210" t="s">
        <v>240</v>
      </c>
      <c r="H331" s="211">
        <v>4</v>
      </c>
      <c r="I331" s="212"/>
      <c r="J331" s="213">
        <f>ROUND(I331*H331,2)</f>
        <v>0</v>
      </c>
      <c r="K331" s="214"/>
      <c r="L331" s="46"/>
      <c r="M331" s="215" t="s">
        <v>19</v>
      </c>
      <c r="N331" s="216" t="s">
        <v>43</v>
      </c>
      <c r="O331" s="86"/>
      <c r="P331" s="217">
        <f>O331*H331</f>
        <v>0</v>
      </c>
      <c r="Q331" s="217">
        <v>0.00027999999999999998</v>
      </c>
      <c r="R331" s="217">
        <f>Q331*H331</f>
        <v>0.0011199999999999999</v>
      </c>
      <c r="S331" s="217">
        <v>0</v>
      </c>
      <c r="T331" s="218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9" t="s">
        <v>135</v>
      </c>
      <c r="AT331" s="219" t="s">
        <v>131</v>
      </c>
      <c r="AU331" s="219" t="s">
        <v>82</v>
      </c>
      <c r="AY331" s="19" t="s">
        <v>128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19" t="s">
        <v>80</v>
      </c>
      <c r="BK331" s="220">
        <f>ROUND(I331*H331,2)</f>
        <v>0</v>
      </c>
      <c r="BL331" s="19" t="s">
        <v>135</v>
      </c>
      <c r="BM331" s="219" t="s">
        <v>997</v>
      </c>
    </row>
    <row r="332" s="2" customFormat="1">
      <c r="A332" s="40"/>
      <c r="B332" s="41"/>
      <c r="C332" s="42"/>
      <c r="D332" s="221" t="s">
        <v>137</v>
      </c>
      <c r="E332" s="42"/>
      <c r="F332" s="222" t="s">
        <v>998</v>
      </c>
      <c r="G332" s="42"/>
      <c r="H332" s="42"/>
      <c r="I332" s="223"/>
      <c r="J332" s="42"/>
      <c r="K332" s="42"/>
      <c r="L332" s="46"/>
      <c r="M332" s="224"/>
      <c r="N332" s="225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137</v>
      </c>
      <c r="AU332" s="19" t="s">
        <v>82</v>
      </c>
    </row>
    <row r="333" s="2" customFormat="1" ht="21.75" customHeight="1">
      <c r="A333" s="40"/>
      <c r="B333" s="41"/>
      <c r="C333" s="207" t="s">
        <v>285</v>
      </c>
      <c r="D333" s="207" t="s">
        <v>131</v>
      </c>
      <c r="E333" s="208" t="s">
        <v>999</v>
      </c>
      <c r="F333" s="209" t="s">
        <v>1000</v>
      </c>
      <c r="G333" s="210" t="s">
        <v>240</v>
      </c>
      <c r="H333" s="211">
        <v>2</v>
      </c>
      <c r="I333" s="212"/>
      <c r="J333" s="213">
        <f>ROUND(I333*H333,2)</f>
        <v>0</v>
      </c>
      <c r="K333" s="214"/>
      <c r="L333" s="46"/>
      <c r="M333" s="215" t="s">
        <v>19</v>
      </c>
      <c r="N333" s="216" t="s">
        <v>43</v>
      </c>
      <c r="O333" s="86"/>
      <c r="P333" s="217">
        <f>O333*H333</f>
        <v>0</v>
      </c>
      <c r="Q333" s="217">
        <v>0.00018000000000000001</v>
      </c>
      <c r="R333" s="217">
        <f>Q333*H333</f>
        <v>0.00036000000000000002</v>
      </c>
      <c r="S333" s="217">
        <v>0</v>
      </c>
      <c r="T333" s="218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9" t="s">
        <v>135</v>
      </c>
      <c r="AT333" s="219" t="s">
        <v>131</v>
      </c>
      <c r="AU333" s="219" t="s">
        <v>82</v>
      </c>
      <c r="AY333" s="19" t="s">
        <v>128</v>
      </c>
      <c r="BE333" s="220">
        <f>IF(N333="základní",J333,0)</f>
        <v>0</v>
      </c>
      <c r="BF333" s="220">
        <f>IF(N333="snížená",J333,0)</f>
        <v>0</v>
      </c>
      <c r="BG333" s="220">
        <f>IF(N333="zákl. přenesená",J333,0)</f>
        <v>0</v>
      </c>
      <c r="BH333" s="220">
        <f>IF(N333="sníž. přenesená",J333,0)</f>
        <v>0</v>
      </c>
      <c r="BI333" s="220">
        <f>IF(N333="nulová",J333,0)</f>
        <v>0</v>
      </c>
      <c r="BJ333" s="19" t="s">
        <v>80</v>
      </c>
      <c r="BK333" s="220">
        <f>ROUND(I333*H333,2)</f>
        <v>0</v>
      </c>
      <c r="BL333" s="19" t="s">
        <v>135</v>
      </c>
      <c r="BM333" s="219" t="s">
        <v>1001</v>
      </c>
    </row>
    <row r="334" s="2" customFormat="1">
      <c r="A334" s="40"/>
      <c r="B334" s="41"/>
      <c r="C334" s="42"/>
      <c r="D334" s="221" t="s">
        <v>137</v>
      </c>
      <c r="E334" s="42"/>
      <c r="F334" s="222" t="s">
        <v>1002</v>
      </c>
      <c r="G334" s="42"/>
      <c r="H334" s="42"/>
      <c r="I334" s="223"/>
      <c r="J334" s="42"/>
      <c r="K334" s="42"/>
      <c r="L334" s="46"/>
      <c r="M334" s="224"/>
      <c r="N334" s="225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137</v>
      </c>
      <c r="AU334" s="19" t="s">
        <v>82</v>
      </c>
    </row>
    <row r="335" s="2" customFormat="1" ht="16.5" customHeight="1">
      <c r="A335" s="40"/>
      <c r="B335" s="41"/>
      <c r="C335" s="226" t="s">
        <v>300</v>
      </c>
      <c r="D335" s="226" t="s">
        <v>140</v>
      </c>
      <c r="E335" s="227" t="s">
        <v>1003</v>
      </c>
      <c r="F335" s="228" t="s">
        <v>1004</v>
      </c>
      <c r="G335" s="229" t="s">
        <v>240</v>
      </c>
      <c r="H335" s="230">
        <v>2</v>
      </c>
      <c r="I335" s="231"/>
      <c r="J335" s="232">
        <f>ROUND(I335*H335,2)</f>
        <v>0</v>
      </c>
      <c r="K335" s="233"/>
      <c r="L335" s="234"/>
      <c r="M335" s="235" t="s">
        <v>19</v>
      </c>
      <c r="N335" s="236" t="s">
        <v>43</v>
      </c>
      <c r="O335" s="86"/>
      <c r="P335" s="217">
        <f>O335*H335</f>
        <v>0</v>
      </c>
      <c r="Q335" s="217">
        <v>0.00038000000000000002</v>
      </c>
      <c r="R335" s="217">
        <f>Q335*H335</f>
        <v>0.00076000000000000004</v>
      </c>
      <c r="S335" s="217">
        <v>0</v>
      </c>
      <c r="T335" s="218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9" t="s">
        <v>143</v>
      </c>
      <c r="AT335" s="219" t="s">
        <v>140</v>
      </c>
      <c r="AU335" s="219" t="s">
        <v>82</v>
      </c>
      <c r="AY335" s="19" t="s">
        <v>128</v>
      </c>
      <c r="BE335" s="220">
        <f>IF(N335="základní",J335,0)</f>
        <v>0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19" t="s">
        <v>80</v>
      </c>
      <c r="BK335" s="220">
        <f>ROUND(I335*H335,2)</f>
        <v>0</v>
      </c>
      <c r="BL335" s="19" t="s">
        <v>135</v>
      </c>
      <c r="BM335" s="219" t="s">
        <v>1005</v>
      </c>
    </row>
    <row r="336" s="2" customFormat="1" ht="16.5" customHeight="1">
      <c r="A336" s="40"/>
      <c r="B336" s="41"/>
      <c r="C336" s="207" t="s">
        <v>1006</v>
      </c>
      <c r="D336" s="207" t="s">
        <v>131</v>
      </c>
      <c r="E336" s="208" t="s">
        <v>1007</v>
      </c>
      <c r="F336" s="209" t="s">
        <v>1008</v>
      </c>
      <c r="G336" s="210" t="s">
        <v>240</v>
      </c>
      <c r="H336" s="211">
        <v>2</v>
      </c>
      <c r="I336" s="212"/>
      <c r="J336" s="213">
        <f>ROUND(I336*H336,2)</f>
        <v>0</v>
      </c>
      <c r="K336" s="214"/>
      <c r="L336" s="46"/>
      <c r="M336" s="215" t="s">
        <v>19</v>
      </c>
      <c r="N336" s="216" t="s">
        <v>43</v>
      </c>
      <c r="O336" s="86"/>
      <c r="P336" s="217">
        <f>O336*H336</f>
        <v>0</v>
      </c>
      <c r="Q336" s="217">
        <v>9.0000000000000006E-05</v>
      </c>
      <c r="R336" s="217">
        <f>Q336*H336</f>
        <v>0.00018000000000000001</v>
      </c>
      <c r="S336" s="217">
        <v>0</v>
      </c>
      <c r="T336" s="218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9" t="s">
        <v>135</v>
      </c>
      <c r="AT336" s="219" t="s">
        <v>131</v>
      </c>
      <c r="AU336" s="219" t="s">
        <v>82</v>
      </c>
      <c r="AY336" s="19" t="s">
        <v>128</v>
      </c>
      <c r="BE336" s="220">
        <f>IF(N336="základní",J336,0)</f>
        <v>0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19" t="s">
        <v>80</v>
      </c>
      <c r="BK336" s="220">
        <f>ROUND(I336*H336,2)</f>
        <v>0</v>
      </c>
      <c r="BL336" s="19" t="s">
        <v>135</v>
      </c>
      <c r="BM336" s="219" t="s">
        <v>1009</v>
      </c>
    </row>
    <row r="337" s="2" customFormat="1">
      <c r="A337" s="40"/>
      <c r="B337" s="41"/>
      <c r="C337" s="42"/>
      <c r="D337" s="221" t="s">
        <v>137</v>
      </c>
      <c r="E337" s="42"/>
      <c r="F337" s="222" t="s">
        <v>1010</v>
      </c>
      <c r="G337" s="42"/>
      <c r="H337" s="42"/>
      <c r="I337" s="223"/>
      <c r="J337" s="42"/>
      <c r="K337" s="42"/>
      <c r="L337" s="46"/>
      <c r="M337" s="224"/>
      <c r="N337" s="225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137</v>
      </c>
      <c r="AU337" s="19" t="s">
        <v>82</v>
      </c>
    </row>
    <row r="338" s="2" customFormat="1" ht="24.15" customHeight="1">
      <c r="A338" s="40"/>
      <c r="B338" s="41"/>
      <c r="C338" s="207" t="s">
        <v>1011</v>
      </c>
      <c r="D338" s="207" t="s">
        <v>131</v>
      </c>
      <c r="E338" s="208" t="s">
        <v>1012</v>
      </c>
      <c r="F338" s="209" t="s">
        <v>1013</v>
      </c>
      <c r="G338" s="210" t="s">
        <v>155</v>
      </c>
      <c r="H338" s="237"/>
      <c r="I338" s="212"/>
      <c r="J338" s="213">
        <f>ROUND(I338*H338,2)</f>
        <v>0</v>
      </c>
      <c r="K338" s="214"/>
      <c r="L338" s="46"/>
      <c r="M338" s="215" t="s">
        <v>19</v>
      </c>
      <c r="N338" s="216" t="s">
        <v>43</v>
      </c>
      <c r="O338" s="86"/>
      <c r="P338" s="217">
        <f>O338*H338</f>
        <v>0</v>
      </c>
      <c r="Q338" s="217">
        <v>0</v>
      </c>
      <c r="R338" s="217">
        <f>Q338*H338</f>
        <v>0</v>
      </c>
      <c r="S338" s="217">
        <v>0</v>
      </c>
      <c r="T338" s="218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9" t="s">
        <v>135</v>
      </c>
      <c r="AT338" s="219" t="s">
        <v>131</v>
      </c>
      <c r="AU338" s="219" t="s">
        <v>82</v>
      </c>
      <c r="AY338" s="19" t="s">
        <v>128</v>
      </c>
      <c r="BE338" s="220">
        <f>IF(N338="základní",J338,0)</f>
        <v>0</v>
      </c>
      <c r="BF338" s="220">
        <f>IF(N338="snížená",J338,0)</f>
        <v>0</v>
      </c>
      <c r="BG338" s="220">
        <f>IF(N338="zákl. přenesená",J338,0)</f>
        <v>0</v>
      </c>
      <c r="BH338" s="220">
        <f>IF(N338="sníž. přenesená",J338,0)</f>
        <v>0</v>
      </c>
      <c r="BI338" s="220">
        <f>IF(N338="nulová",J338,0)</f>
        <v>0</v>
      </c>
      <c r="BJ338" s="19" t="s">
        <v>80</v>
      </c>
      <c r="BK338" s="220">
        <f>ROUND(I338*H338,2)</f>
        <v>0</v>
      </c>
      <c r="BL338" s="19" t="s">
        <v>135</v>
      </c>
      <c r="BM338" s="219" t="s">
        <v>1014</v>
      </c>
    </row>
    <row r="339" s="2" customFormat="1">
      <c r="A339" s="40"/>
      <c r="B339" s="41"/>
      <c r="C339" s="42"/>
      <c r="D339" s="221" t="s">
        <v>137</v>
      </c>
      <c r="E339" s="42"/>
      <c r="F339" s="222" t="s">
        <v>1015</v>
      </c>
      <c r="G339" s="42"/>
      <c r="H339" s="42"/>
      <c r="I339" s="223"/>
      <c r="J339" s="42"/>
      <c r="K339" s="42"/>
      <c r="L339" s="46"/>
      <c r="M339" s="224"/>
      <c r="N339" s="225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137</v>
      </c>
      <c r="AU339" s="19" t="s">
        <v>82</v>
      </c>
    </row>
    <row r="340" s="12" customFormat="1" ht="22.8" customHeight="1">
      <c r="A340" s="12"/>
      <c r="B340" s="191"/>
      <c r="C340" s="192"/>
      <c r="D340" s="193" t="s">
        <v>71</v>
      </c>
      <c r="E340" s="205" t="s">
        <v>1016</v>
      </c>
      <c r="F340" s="205" t="s">
        <v>1017</v>
      </c>
      <c r="G340" s="192"/>
      <c r="H340" s="192"/>
      <c r="I340" s="195"/>
      <c r="J340" s="206">
        <f>BK340</f>
        <v>0</v>
      </c>
      <c r="K340" s="192"/>
      <c r="L340" s="197"/>
      <c r="M340" s="198"/>
      <c r="N340" s="199"/>
      <c r="O340" s="199"/>
      <c r="P340" s="200">
        <f>SUM(P341:P346)</f>
        <v>0</v>
      </c>
      <c r="Q340" s="199"/>
      <c r="R340" s="200">
        <f>SUM(R341:R346)</f>
        <v>0.074349999999999999</v>
      </c>
      <c r="S340" s="199"/>
      <c r="T340" s="201">
        <f>SUM(T341:T346)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2" t="s">
        <v>82</v>
      </c>
      <c r="AT340" s="203" t="s">
        <v>71</v>
      </c>
      <c r="AU340" s="203" t="s">
        <v>80</v>
      </c>
      <c r="AY340" s="202" t="s">
        <v>128</v>
      </c>
      <c r="BK340" s="204">
        <f>SUM(BK341:BK346)</f>
        <v>0</v>
      </c>
    </row>
    <row r="341" s="2" customFormat="1" ht="24.15" customHeight="1">
      <c r="A341" s="40"/>
      <c r="B341" s="41"/>
      <c r="C341" s="207" t="s">
        <v>1018</v>
      </c>
      <c r="D341" s="207" t="s">
        <v>131</v>
      </c>
      <c r="E341" s="208" t="s">
        <v>1019</v>
      </c>
      <c r="F341" s="209" t="s">
        <v>1020</v>
      </c>
      <c r="G341" s="210" t="s">
        <v>163</v>
      </c>
      <c r="H341" s="211">
        <v>2</v>
      </c>
      <c r="I341" s="212"/>
      <c r="J341" s="213">
        <f>ROUND(I341*H341,2)</f>
        <v>0</v>
      </c>
      <c r="K341" s="214"/>
      <c r="L341" s="46"/>
      <c r="M341" s="215" t="s">
        <v>19</v>
      </c>
      <c r="N341" s="216" t="s">
        <v>43</v>
      </c>
      <c r="O341" s="86"/>
      <c r="P341" s="217">
        <f>O341*H341</f>
        <v>0</v>
      </c>
      <c r="Q341" s="217">
        <v>0.0091999999999999998</v>
      </c>
      <c r="R341" s="217">
        <f>Q341*H341</f>
        <v>0.0184</v>
      </c>
      <c r="S341" s="217">
        <v>0</v>
      </c>
      <c r="T341" s="218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9" t="s">
        <v>135</v>
      </c>
      <c r="AT341" s="219" t="s">
        <v>131</v>
      </c>
      <c r="AU341" s="219" t="s">
        <v>82</v>
      </c>
      <c r="AY341" s="19" t="s">
        <v>128</v>
      </c>
      <c r="BE341" s="220">
        <f>IF(N341="základní",J341,0)</f>
        <v>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19" t="s">
        <v>80</v>
      </c>
      <c r="BK341" s="220">
        <f>ROUND(I341*H341,2)</f>
        <v>0</v>
      </c>
      <c r="BL341" s="19" t="s">
        <v>135</v>
      </c>
      <c r="BM341" s="219" t="s">
        <v>1021</v>
      </c>
    </row>
    <row r="342" s="2" customFormat="1">
      <c r="A342" s="40"/>
      <c r="B342" s="41"/>
      <c r="C342" s="42"/>
      <c r="D342" s="221" t="s">
        <v>137</v>
      </c>
      <c r="E342" s="42"/>
      <c r="F342" s="222" t="s">
        <v>1022</v>
      </c>
      <c r="G342" s="42"/>
      <c r="H342" s="42"/>
      <c r="I342" s="223"/>
      <c r="J342" s="42"/>
      <c r="K342" s="42"/>
      <c r="L342" s="46"/>
      <c r="M342" s="224"/>
      <c r="N342" s="225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137</v>
      </c>
      <c r="AU342" s="19" t="s">
        <v>82</v>
      </c>
    </row>
    <row r="343" s="2" customFormat="1" ht="24.15" customHeight="1">
      <c r="A343" s="40"/>
      <c r="B343" s="41"/>
      <c r="C343" s="207" t="s">
        <v>361</v>
      </c>
      <c r="D343" s="207" t="s">
        <v>131</v>
      </c>
      <c r="E343" s="208" t="s">
        <v>1023</v>
      </c>
      <c r="F343" s="209" t="s">
        <v>1024</v>
      </c>
      <c r="G343" s="210" t="s">
        <v>163</v>
      </c>
      <c r="H343" s="211">
        <v>3</v>
      </c>
      <c r="I343" s="212"/>
      <c r="J343" s="213">
        <f>ROUND(I343*H343,2)</f>
        <v>0</v>
      </c>
      <c r="K343" s="214"/>
      <c r="L343" s="46"/>
      <c r="M343" s="215" t="s">
        <v>19</v>
      </c>
      <c r="N343" s="216" t="s">
        <v>43</v>
      </c>
      <c r="O343" s="86"/>
      <c r="P343" s="217">
        <f>O343*H343</f>
        <v>0</v>
      </c>
      <c r="Q343" s="217">
        <v>0.01865</v>
      </c>
      <c r="R343" s="217">
        <f>Q343*H343</f>
        <v>0.05595</v>
      </c>
      <c r="S343" s="217">
        <v>0</v>
      </c>
      <c r="T343" s="218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9" t="s">
        <v>135</v>
      </c>
      <c r="AT343" s="219" t="s">
        <v>131</v>
      </c>
      <c r="AU343" s="219" t="s">
        <v>82</v>
      </c>
      <c r="AY343" s="19" t="s">
        <v>128</v>
      </c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19" t="s">
        <v>80</v>
      </c>
      <c r="BK343" s="220">
        <f>ROUND(I343*H343,2)</f>
        <v>0</v>
      </c>
      <c r="BL343" s="19" t="s">
        <v>135</v>
      </c>
      <c r="BM343" s="219" t="s">
        <v>1025</v>
      </c>
    </row>
    <row r="344" s="2" customFormat="1">
      <c r="A344" s="40"/>
      <c r="B344" s="41"/>
      <c r="C344" s="42"/>
      <c r="D344" s="221" t="s">
        <v>137</v>
      </c>
      <c r="E344" s="42"/>
      <c r="F344" s="222" t="s">
        <v>1026</v>
      </c>
      <c r="G344" s="42"/>
      <c r="H344" s="42"/>
      <c r="I344" s="223"/>
      <c r="J344" s="42"/>
      <c r="K344" s="42"/>
      <c r="L344" s="46"/>
      <c r="M344" s="224"/>
      <c r="N344" s="225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137</v>
      </c>
      <c r="AU344" s="19" t="s">
        <v>82</v>
      </c>
    </row>
    <row r="345" s="2" customFormat="1" ht="24.15" customHeight="1">
      <c r="A345" s="40"/>
      <c r="B345" s="41"/>
      <c r="C345" s="207" t="s">
        <v>1027</v>
      </c>
      <c r="D345" s="207" t="s">
        <v>131</v>
      </c>
      <c r="E345" s="208" t="s">
        <v>1028</v>
      </c>
      <c r="F345" s="209" t="s">
        <v>1029</v>
      </c>
      <c r="G345" s="210" t="s">
        <v>155</v>
      </c>
      <c r="H345" s="237"/>
      <c r="I345" s="212"/>
      <c r="J345" s="213">
        <f>ROUND(I345*H345,2)</f>
        <v>0</v>
      </c>
      <c r="K345" s="214"/>
      <c r="L345" s="46"/>
      <c r="M345" s="215" t="s">
        <v>19</v>
      </c>
      <c r="N345" s="216" t="s">
        <v>43</v>
      </c>
      <c r="O345" s="86"/>
      <c r="P345" s="217">
        <f>O345*H345</f>
        <v>0</v>
      </c>
      <c r="Q345" s="217">
        <v>0</v>
      </c>
      <c r="R345" s="217">
        <f>Q345*H345</f>
        <v>0</v>
      </c>
      <c r="S345" s="217">
        <v>0</v>
      </c>
      <c r="T345" s="218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9" t="s">
        <v>135</v>
      </c>
      <c r="AT345" s="219" t="s">
        <v>131</v>
      </c>
      <c r="AU345" s="219" t="s">
        <v>82</v>
      </c>
      <c r="AY345" s="19" t="s">
        <v>128</v>
      </c>
      <c r="BE345" s="220">
        <f>IF(N345="základní",J345,0)</f>
        <v>0</v>
      </c>
      <c r="BF345" s="220">
        <f>IF(N345="snížená",J345,0)</f>
        <v>0</v>
      </c>
      <c r="BG345" s="220">
        <f>IF(N345="zákl. přenesená",J345,0)</f>
        <v>0</v>
      </c>
      <c r="BH345" s="220">
        <f>IF(N345="sníž. přenesená",J345,0)</f>
        <v>0</v>
      </c>
      <c r="BI345" s="220">
        <f>IF(N345="nulová",J345,0)</f>
        <v>0</v>
      </c>
      <c r="BJ345" s="19" t="s">
        <v>80</v>
      </c>
      <c r="BK345" s="220">
        <f>ROUND(I345*H345,2)</f>
        <v>0</v>
      </c>
      <c r="BL345" s="19" t="s">
        <v>135</v>
      </c>
      <c r="BM345" s="219" t="s">
        <v>1030</v>
      </c>
    </row>
    <row r="346" s="2" customFormat="1">
      <c r="A346" s="40"/>
      <c r="B346" s="41"/>
      <c r="C346" s="42"/>
      <c r="D346" s="221" t="s">
        <v>137</v>
      </c>
      <c r="E346" s="42"/>
      <c r="F346" s="222" t="s">
        <v>1031</v>
      </c>
      <c r="G346" s="42"/>
      <c r="H346" s="42"/>
      <c r="I346" s="223"/>
      <c r="J346" s="42"/>
      <c r="K346" s="42"/>
      <c r="L346" s="46"/>
      <c r="M346" s="224"/>
      <c r="N346" s="225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137</v>
      </c>
      <c r="AU346" s="19" t="s">
        <v>82</v>
      </c>
    </row>
    <row r="347" s="12" customFormat="1" ht="22.8" customHeight="1">
      <c r="A347" s="12"/>
      <c r="B347" s="191"/>
      <c r="C347" s="192"/>
      <c r="D347" s="193" t="s">
        <v>71</v>
      </c>
      <c r="E347" s="205" t="s">
        <v>158</v>
      </c>
      <c r="F347" s="205" t="s">
        <v>159</v>
      </c>
      <c r="G347" s="192"/>
      <c r="H347" s="192"/>
      <c r="I347" s="195"/>
      <c r="J347" s="206">
        <f>BK347</f>
        <v>0</v>
      </c>
      <c r="K347" s="192"/>
      <c r="L347" s="197"/>
      <c r="M347" s="198"/>
      <c r="N347" s="199"/>
      <c r="O347" s="199"/>
      <c r="P347" s="200">
        <f>SUM(P348:P353)</f>
        <v>0</v>
      </c>
      <c r="Q347" s="199"/>
      <c r="R347" s="200">
        <f>SUM(R348:R353)</f>
        <v>0.0071999999999999998</v>
      </c>
      <c r="S347" s="199"/>
      <c r="T347" s="201">
        <f>SUM(T348:T353)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2" t="s">
        <v>82</v>
      </c>
      <c r="AT347" s="203" t="s">
        <v>71</v>
      </c>
      <c r="AU347" s="203" t="s">
        <v>80</v>
      </c>
      <c r="AY347" s="202" t="s">
        <v>128</v>
      </c>
      <c r="BK347" s="204">
        <f>SUM(BK348:BK353)</f>
        <v>0</v>
      </c>
    </row>
    <row r="348" s="2" customFormat="1" ht="24.15" customHeight="1">
      <c r="A348" s="40"/>
      <c r="B348" s="41"/>
      <c r="C348" s="207" t="s">
        <v>1032</v>
      </c>
      <c r="D348" s="207" t="s">
        <v>131</v>
      </c>
      <c r="E348" s="208" t="s">
        <v>1033</v>
      </c>
      <c r="F348" s="209" t="s">
        <v>1034</v>
      </c>
      <c r="G348" s="210" t="s">
        <v>163</v>
      </c>
      <c r="H348" s="211">
        <v>1</v>
      </c>
      <c r="I348" s="212"/>
      <c r="J348" s="213">
        <f>ROUND(I348*H348,2)</f>
        <v>0</v>
      </c>
      <c r="K348" s="214"/>
      <c r="L348" s="46"/>
      <c r="M348" s="215" t="s">
        <v>19</v>
      </c>
      <c r="N348" s="216" t="s">
        <v>43</v>
      </c>
      <c r="O348" s="86"/>
      <c r="P348" s="217">
        <f>O348*H348</f>
        <v>0</v>
      </c>
      <c r="Q348" s="217">
        <v>0.0053200000000000001</v>
      </c>
      <c r="R348" s="217">
        <f>Q348*H348</f>
        <v>0.0053200000000000001</v>
      </c>
      <c r="S348" s="217">
        <v>0</v>
      </c>
      <c r="T348" s="218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9" t="s">
        <v>135</v>
      </c>
      <c r="AT348" s="219" t="s">
        <v>131</v>
      </c>
      <c r="AU348" s="219" t="s">
        <v>82</v>
      </c>
      <c r="AY348" s="19" t="s">
        <v>128</v>
      </c>
      <c r="BE348" s="220">
        <f>IF(N348="základní",J348,0)</f>
        <v>0</v>
      </c>
      <c r="BF348" s="220">
        <f>IF(N348="snížená",J348,0)</f>
        <v>0</v>
      </c>
      <c r="BG348" s="220">
        <f>IF(N348="zákl. přenesená",J348,0)</f>
        <v>0</v>
      </c>
      <c r="BH348" s="220">
        <f>IF(N348="sníž. přenesená",J348,0)</f>
        <v>0</v>
      </c>
      <c r="BI348" s="220">
        <f>IF(N348="nulová",J348,0)</f>
        <v>0</v>
      </c>
      <c r="BJ348" s="19" t="s">
        <v>80</v>
      </c>
      <c r="BK348" s="220">
        <f>ROUND(I348*H348,2)</f>
        <v>0</v>
      </c>
      <c r="BL348" s="19" t="s">
        <v>135</v>
      </c>
      <c r="BM348" s="219" t="s">
        <v>1035</v>
      </c>
    </row>
    <row r="349" s="2" customFormat="1">
      <c r="A349" s="40"/>
      <c r="B349" s="41"/>
      <c r="C349" s="42"/>
      <c r="D349" s="221" t="s">
        <v>137</v>
      </c>
      <c r="E349" s="42"/>
      <c r="F349" s="222" t="s">
        <v>1036</v>
      </c>
      <c r="G349" s="42"/>
      <c r="H349" s="42"/>
      <c r="I349" s="223"/>
      <c r="J349" s="42"/>
      <c r="K349" s="42"/>
      <c r="L349" s="46"/>
      <c r="M349" s="224"/>
      <c r="N349" s="225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137</v>
      </c>
      <c r="AU349" s="19" t="s">
        <v>82</v>
      </c>
    </row>
    <row r="350" s="2" customFormat="1" ht="37.8" customHeight="1">
      <c r="A350" s="40"/>
      <c r="B350" s="41"/>
      <c r="C350" s="207" t="s">
        <v>1037</v>
      </c>
      <c r="D350" s="207" t="s">
        <v>131</v>
      </c>
      <c r="E350" s="208" t="s">
        <v>1038</v>
      </c>
      <c r="F350" s="209" t="s">
        <v>1039</v>
      </c>
      <c r="G350" s="210" t="s">
        <v>163</v>
      </c>
      <c r="H350" s="211">
        <v>1</v>
      </c>
      <c r="I350" s="212"/>
      <c r="J350" s="213">
        <f>ROUND(I350*H350,2)</f>
        <v>0</v>
      </c>
      <c r="K350" s="214"/>
      <c r="L350" s="46"/>
      <c r="M350" s="215" t="s">
        <v>19</v>
      </c>
      <c r="N350" s="216" t="s">
        <v>43</v>
      </c>
      <c r="O350" s="86"/>
      <c r="P350" s="217">
        <f>O350*H350</f>
        <v>0</v>
      </c>
      <c r="Q350" s="217">
        <v>0.0018799999999999999</v>
      </c>
      <c r="R350" s="217">
        <f>Q350*H350</f>
        <v>0.0018799999999999999</v>
      </c>
      <c r="S350" s="217">
        <v>0</v>
      </c>
      <c r="T350" s="218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9" t="s">
        <v>135</v>
      </c>
      <c r="AT350" s="219" t="s">
        <v>131</v>
      </c>
      <c r="AU350" s="219" t="s">
        <v>82</v>
      </c>
      <c r="AY350" s="19" t="s">
        <v>128</v>
      </c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19" t="s">
        <v>80</v>
      </c>
      <c r="BK350" s="220">
        <f>ROUND(I350*H350,2)</f>
        <v>0</v>
      </c>
      <c r="BL350" s="19" t="s">
        <v>135</v>
      </c>
      <c r="BM350" s="219" t="s">
        <v>1040</v>
      </c>
    </row>
    <row r="351" s="2" customFormat="1">
      <c r="A351" s="40"/>
      <c r="B351" s="41"/>
      <c r="C351" s="42"/>
      <c r="D351" s="221" t="s">
        <v>137</v>
      </c>
      <c r="E351" s="42"/>
      <c r="F351" s="222" t="s">
        <v>1041</v>
      </c>
      <c r="G351" s="42"/>
      <c r="H351" s="42"/>
      <c r="I351" s="223"/>
      <c r="J351" s="42"/>
      <c r="K351" s="42"/>
      <c r="L351" s="46"/>
      <c r="M351" s="224"/>
      <c r="N351" s="225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137</v>
      </c>
      <c r="AU351" s="19" t="s">
        <v>82</v>
      </c>
    </row>
    <row r="352" s="2" customFormat="1" ht="24.15" customHeight="1">
      <c r="A352" s="40"/>
      <c r="B352" s="41"/>
      <c r="C352" s="207" t="s">
        <v>1042</v>
      </c>
      <c r="D352" s="207" t="s">
        <v>131</v>
      </c>
      <c r="E352" s="208" t="s">
        <v>192</v>
      </c>
      <c r="F352" s="209" t="s">
        <v>193</v>
      </c>
      <c r="G352" s="210" t="s">
        <v>155</v>
      </c>
      <c r="H352" s="237"/>
      <c r="I352" s="212"/>
      <c r="J352" s="213">
        <f>ROUND(I352*H352,2)</f>
        <v>0</v>
      </c>
      <c r="K352" s="214"/>
      <c r="L352" s="46"/>
      <c r="M352" s="215" t="s">
        <v>19</v>
      </c>
      <c r="N352" s="216" t="s">
        <v>43</v>
      </c>
      <c r="O352" s="86"/>
      <c r="P352" s="217">
        <f>O352*H352</f>
        <v>0</v>
      </c>
      <c r="Q352" s="217">
        <v>0</v>
      </c>
      <c r="R352" s="217">
        <f>Q352*H352</f>
        <v>0</v>
      </c>
      <c r="S352" s="217">
        <v>0</v>
      </c>
      <c r="T352" s="218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9" t="s">
        <v>135</v>
      </c>
      <c r="AT352" s="219" t="s">
        <v>131</v>
      </c>
      <c r="AU352" s="219" t="s">
        <v>82</v>
      </c>
      <c r="AY352" s="19" t="s">
        <v>128</v>
      </c>
      <c r="BE352" s="220">
        <f>IF(N352="základní",J352,0)</f>
        <v>0</v>
      </c>
      <c r="BF352" s="220">
        <f>IF(N352="snížená",J352,0)</f>
        <v>0</v>
      </c>
      <c r="BG352" s="220">
        <f>IF(N352="zákl. přenesená",J352,0)</f>
        <v>0</v>
      </c>
      <c r="BH352" s="220">
        <f>IF(N352="sníž. přenesená",J352,0)</f>
        <v>0</v>
      </c>
      <c r="BI352" s="220">
        <f>IF(N352="nulová",J352,0)</f>
        <v>0</v>
      </c>
      <c r="BJ352" s="19" t="s">
        <v>80</v>
      </c>
      <c r="BK352" s="220">
        <f>ROUND(I352*H352,2)</f>
        <v>0</v>
      </c>
      <c r="BL352" s="19" t="s">
        <v>135</v>
      </c>
      <c r="BM352" s="219" t="s">
        <v>1043</v>
      </c>
    </row>
    <row r="353" s="2" customFormat="1">
      <c r="A353" s="40"/>
      <c r="B353" s="41"/>
      <c r="C353" s="42"/>
      <c r="D353" s="221" t="s">
        <v>137</v>
      </c>
      <c r="E353" s="42"/>
      <c r="F353" s="222" t="s">
        <v>195</v>
      </c>
      <c r="G353" s="42"/>
      <c r="H353" s="42"/>
      <c r="I353" s="223"/>
      <c r="J353" s="42"/>
      <c r="K353" s="42"/>
      <c r="L353" s="46"/>
      <c r="M353" s="224"/>
      <c r="N353" s="225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137</v>
      </c>
      <c r="AU353" s="19" t="s">
        <v>82</v>
      </c>
    </row>
    <row r="354" s="12" customFormat="1" ht="22.8" customHeight="1">
      <c r="A354" s="12"/>
      <c r="B354" s="191"/>
      <c r="C354" s="192"/>
      <c r="D354" s="193" t="s">
        <v>71</v>
      </c>
      <c r="E354" s="205" t="s">
        <v>273</v>
      </c>
      <c r="F354" s="205" t="s">
        <v>274</v>
      </c>
      <c r="G354" s="192"/>
      <c r="H354" s="192"/>
      <c r="I354" s="195"/>
      <c r="J354" s="206">
        <f>BK354</f>
        <v>0</v>
      </c>
      <c r="K354" s="192"/>
      <c r="L354" s="197"/>
      <c r="M354" s="198"/>
      <c r="N354" s="199"/>
      <c r="O354" s="199"/>
      <c r="P354" s="200">
        <f>SUM(P355:P358)</f>
        <v>0</v>
      </c>
      <c r="Q354" s="199"/>
      <c r="R354" s="200">
        <f>SUM(R355:R358)</f>
        <v>0.00080999999999999996</v>
      </c>
      <c r="S354" s="199"/>
      <c r="T354" s="201">
        <f>SUM(T355:T358)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2" t="s">
        <v>82</v>
      </c>
      <c r="AT354" s="203" t="s">
        <v>71</v>
      </c>
      <c r="AU354" s="203" t="s">
        <v>80</v>
      </c>
      <c r="AY354" s="202" t="s">
        <v>128</v>
      </c>
      <c r="BK354" s="204">
        <f>SUM(BK355:BK358)</f>
        <v>0</v>
      </c>
    </row>
    <row r="355" s="2" customFormat="1" ht="16.5" customHeight="1">
      <c r="A355" s="40"/>
      <c r="B355" s="41"/>
      <c r="C355" s="207" t="s">
        <v>1044</v>
      </c>
      <c r="D355" s="207" t="s">
        <v>131</v>
      </c>
      <c r="E355" s="208" t="s">
        <v>281</v>
      </c>
      <c r="F355" s="209" t="s">
        <v>282</v>
      </c>
      <c r="G355" s="210" t="s">
        <v>240</v>
      </c>
      <c r="H355" s="211">
        <v>3</v>
      </c>
      <c r="I355" s="212"/>
      <c r="J355" s="213">
        <f>ROUND(I355*H355,2)</f>
        <v>0</v>
      </c>
      <c r="K355" s="214"/>
      <c r="L355" s="46"/>
      <c r="M355" s="215" t="s">
        <v>19</v>
      </c>
      <c r="N355" s="216" t="s">
        <v>43</v>
      </c>
      <c r="O355" s="86"/>
      <c r="P355" s="217">
        <f>O355*H355</f>
        <v>0</v>
      </c>
      <c r="Q355" s="217">
        <v>0.00027</v>
      </c>
      <c r="R355" s="217">
        <f>Q355*H355</f>
        <v>0.00080999999999999996</v>
      </c>
      <c r="S355" s="217">
        <v>0</v>
      </c>
      <c r="T355" s="218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9" t="s">
        <v>135</v>
      </c>
      <c r="AT355" s="219" t="s">
        <v>131</v>
      </c>
      <c r="AU355" s="219" t="s">
        <v>82</v>
      </c>
      <c r="AY355" s="19" t="s">
        <v>128</v>
      </c>
      <c r="BE355" s="220">
        <f>IF(N355="základní",J355,0)</f>
        <v>0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19" t="s">
        <v>80</v>
      </c>
      <c r="BK355" s="220">
        <f>ROUND(I355*H355,2)</f>
        <v>0</v>
      </c>
      <c r="BL355" s="19" t="s">
        <v>135</v>
      </c>
      <c r="BM355" s="219" t="s">
        <v>1045</v>
      </c>
    </row>
    <row r="356" s="2" customFormat="1">
      <c r="A356" s="40"/>
      <c r="B356" s="41"/>
      <c r="C356" s="42"/>
      <c r="D356" s="221" t="s">
        <v>137</v>
      </c>
      <c r="E356" s="42"/>
      <c r="F356" s="222" t="s">
        <v>284</v>
      </c>
      <c r="G356" s="42"/>
      <c r="H356" s="42"/>
      <c r="I356" s="223"/>
      <c r="J356" s="42"/>
      <c r="K356" s="42"/>
      <c r="L356" s="46"/>
      <c r="M356" s="224"/>
      <c r="N356" s="225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137</v>
      </c>
      <c r="AU356" s="19" t="s">
        <v>82</v>
      </c>
    </row>
    <row r="357" s="2" customFormat="1" ht="24.15" customHeight="1">
      <c r="A357" s="40"/>
      <c r="B357" s="41"/>
      <c r="C357" s="207" t="s">
        <v>1046</v>
      </c>
      <c r="D357" s="207" t="s">
        <v>131</v>
      </c>
      <c r="E357" s="208" t="s">
        <v>1047</v>
      </c>
      <c r="F357" s="209" t="s">
        <v>1048</v>
      </c>
      <c r="G357" s="210" t="s">
        <v>155</v>
      </c>
      <c r="H357" s="237"/>
      <c r="I357" s="212"/>
      <c r="J357" s="213">
        <f>ROUND(I357*H357,2)</f>
        <v>0</v>
      </c>
      <c r="K357" s="214"/>
      <c r="L357" s="46"/>
      <c r="M357" s="215" t="s">
        <v>19</v>
      </c>
      <c r="N357" s="216" t="s">
        <v>43</v>
      </c>
      <c r="O357" s="86"/>
      <c r="P357" s="217">
        <f>O357*H357</f>
        <v>0</v>
      </c>
      <c r="Q357" s="217">
        <v>0</v>
      </c>
      <c r="R357" s="217">
        <f>Q357*H357</f>
        <v>0</v>
      </c>
      <c r="S357" s="217">
        <v>0</v>
      </c>
      <c r="T357" s="218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9" t="s">
        <v>135</v>
      </c>
      <c r="AT357" s="219" t="s">
        <v>131</v>
      </c>
      <c r="AU357" s="219" t="s">
        <v>82</v>
      </c>
      <c r="AY357" s="19" t="s">
        <v>128</v>
      </c>
      <c r="BE357" s="220">
        <f>IF(N357="základní",J357,0)</f>
        <v>0</v>
      </c>
      <c r="BF357" s="220">
        <f>IF(N357="snížená",J357,0)</f>
        <v>0</v>
      </c>
      <c r="BG357" s="220">
        <f>IF(N357="zákl. přenesená",J357,0)</f>
        <v>0</v>
      </c>
      <c r="BH357" s="220">
        <f>IF(N357="sníž. přenesená",J357,0)</f>
        <v>0</v>
      </c>
      <c r="BI357" s="220">
        <f>IF(N357="nulová",J357,0)</f>
        <v>0</v>
      </c>
      <c r="BJ357" s="19" t="s">
        <v>80</v>
      </c>
      <c r="BK357" s="220">
        <f>ROUND(I357*H357,2)</f>
        <v>0</v>
      </c>
      <c r="BL357" s="19" t="s">
        <v>135</v>
      </c>
      <c r="BM357" s="219" t="s">
        <v>1049</v>
      </c>
    </row>
    <row r="358" s="2" customFormat="1">
      <c r="A358" s="40"/>
      <c r="B358" s="41"/>
      <c r="C358" s="42"/>
      <c r="D358" s="221" t="s">
        <v>137</v>
      </c>
      <c r="E358" s="42"/>
      <c r="F358" s="222" t="s">
        <v>1050</v>
      </c>
      <c r="G358" s="42"/>
      <c r="H358" s="42"/>
      <c r="I358" s="223"/>
      <c r="J358" s="42"/>
      <c r="K358" s="42"/>
      <c r="L358" s="46"/>
      <c r="M358" s="224"/>
      <c r="N358" s="225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137</v>
      </c>
      <c r="AU358" s="19" t="s">
        <v>82</v>
      </c>
    </row>
    <row r="359" s="12" customFormat="1" ht="22.8" customHeight="1">
      <c r="A359" s="12"/>
      <c r="B359" s="191"/>
      <c r="C359" s="192"/>
      <c r="D359" s="193" t="s">
        <v>71</v>
      </c>
      <c r="E359" s="205" t="s">
        <v>1051</v>
      </c>
      <c r="F359" s="205" t="s">
        <v>1052</v>
      </c>
      <c r="G359" s="192"/>
      <c r="H359" s="192"/>
      <c r="I359" s="195"/>
      <c r="J359" s="206">
        <f>BK359</f>
        <v>0</v>
      </c>
      <c r="K359" s="192"/>
      <c r="L359" s="197"/>
      <c r="M359" s="198"/>
      <c r="N359" s="199"/>
      <c r="O359" s="199"/>
      <c r="P359" s="200">
        <f>SUM(P360:P363)</f>
        <v>0</v>
      </c>
      <c r="Q359" s="199"/>
      <c r="R359" s="200">
        <f>SUM(R360:R363)</f>
        <v>0.020934000000000001</v>
      </c>
      <c r="S359" s="199"/>
      <c r="T359" s="201">
        <f>SUM(T360:T363)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2" t="s">
        <v>82</v>
      </c>
      <c r="AT359" s="203" t="s">
        <v>71</v>
      </c>
      <c r="AU359" s="203" t="s">
        <v>80</v>
      </c>
      <c r="AY359" s="202" t="s">
        <v>128</v>
      </c>
      <c r="BK359" s="204">
        <f>SUM(BK360:BK363)</f>
        <v>0</v>
      </c>
    </row>
    <row r="360" s="2" customFormat="1" ht="16.5" customHeight="1">
      <c r="A360" s="40"/>
      <c r="B360" s="41"/>
      <c r="C360" s="207" t="s">
        <v>1053</v>
      </c>
      <c r="D360" s="207" t="s">
        <v>131</v>
      </c>
      <c r="E360" s="208" t="s">
        <v>1054</v>
      </c>
      <c r="F360" s="209" t="s">
        <v>1055</v>
      </c>
      <c r="G360" s="210" t="s">
        <v>524</v>
      </c>
      <c r="H360" s="211">
        <v>1.8</v>
      </c>
      <c r="I360" s="212"/>
      <c r="J360" s="213">
        <f>ROUND(I360*H360,2)</f>
        <v>0</v>
      </c>
      <c r="K360" s="214"/>
      <c r="L360" s="46"/>
      <c r="M360" s="215" t="s">
        <v>19</v>
      </c>
      <c r="N360" s="216" t="s">
        <v>43</v>
      </c>
      <c r="O360" s="86"/>
      <c r="P360" s="217">
        <f>O360*H360</f>
        <v>0</v>
      </c>
      <c r="Q360" s="217">
        <v>0.00063000000000000003</v>
      </c>
      <c r="R360" s="217">
        <f>Q360*H360</f>
        <v>0.001134</v>
      </c>
      <c r="S360" s="217">
        <v>0</v>
      </c>
      <c r="T360" s="218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9" t="s">
        <v>135</v>
      </c>
      <c r="AT360" s="219" t="s">
        <v>131</v>
      </c>
      <c r="AU360" s="219" t="s">
        <v>82</v>
      </c>
      <c r="AY360" s="19" t="s">
        <v>128</v>
      </c>
      <c r="BE360" s="220">
        <f>IF(N360="základní",J360,0)</f>
        <v>0</v>
      </c>
      <c r="BF360" s="220">
        <f>IF(N360="snížená",J360,0)</f>
        <v>0</v>
      </c>
      <c r="BG360" s="220">
        <f>IF(N360="zákl. přenesená",J360,0)</f>
        <v>0</v>
      </c>
      <c r="BH360" s="220">
        <f>IF(N360="sníž. přenesená",J360,0)</f>
        <v>0</v>
      </c>
      <c r="BI360" s="220">
        <f>IF(N360="nulová",J360,0)</f>
        <v>0</v>
      </c>
      <c r="BJ360" s="19" t="s">
        <v>80</v>
      </c>
      <c r="BK360" s="220">
        <f>ROUND(I360*H360,2)</f>
        <v>0</v>
      </c>
      <c r="BL360" s="19" t="s">
        <v>135</v>
      </c>
      <c r="BM360" s="219" t="s">
        <v>1056</v>
      </c>
    </row>
    <row r="361" s="13" customFormat="1">
      <c r="A361" s="13"/>
      <c r="B361" s="242"/>
      <c r="C361" s="243"/>
      <c r="D361" s="244" t="s">
        <v>470</v>
      </c>
      <c r="E361" s="245" t="s">
        <v>19</v>
      </c>
      <c r="F361" s="246" t="s">
        <v>1057</v>
      </c>
      <c r="G361" s="243"/>
      <c r="H361" s="247">
        <v>1.8</v>
      </c>
      <c r="I361" s="248"/>
      <c r="J361" s="243"/>
      <c r="K361" s="243"/>
      <c r="L361" s="249"/>
      <c r="M361" s="250"/>
      <c r="N361" s="251"/>
      <c r="O361" s="251"/>
      <c r="P361" s="251"/>
      <c r="Q361" s="251"/>
      <c r="R361" s="251"/>
      <c r="S361" s="251"/>
      <c r="T361" s="25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3" t="s">
        <v>470</v>
      </c>
      <c r="AU361" s="253" t="s">
        <v>82</v>
      </c>
      <c r="AV361" s="13" t="s">
        <v>82</v>
      </c>
      <c r="AW361" s="13" t="s">
        <v>33</v>
      </c>
      <c r="AX361" s="13" t="s">
        <v>80</v>
      </c>
      <c r="AY361" s="253" t="s">
        <v>128</v>
      </c>
    </row>
    <row r="362" s="2" customFormat="1" ht="16.5" customHeight="1">
      <c r="A362" s="40"/>
      <c r="B362" s="41"/>
      <c r="C362" s="226" t="s">
        <v>1058</v>
      </c>
      <c r="D362" s="226" t="s">
        <v>140</v>
      </c>
      <c r="E362" s="227" t="s">
        <v>1059</v>
      </c>
      <c r="F362" s="228" t="s">
        <v>1060</v>
      </c>
      <c r="G362" s="229" t="s">
        <v>524</v>
      </c>
      <c r="H362" s="230">
        <v>1.98</v>
      </c>
      <c r="I362" s="231"/>
      <c r="J362" s="232">
        <f>ROUND(I362*H362,2)</f>
        <v>0</v>
      </c>
      <c r="K362" s="233"/>
      <c r="L362" s="234"/>
      <c r="M362" s="235" t="s">
        <v>19</v>
      </c>
      <c r="N362" s="236" t="s">
        <v>43</v>
      </c>
      <c r="O362" s="86"/>
      <c r="P362" s="217">
        <f>O362*H362</f>
        <v>0</v>
      </c>
      <c r="Q362" s="217">
        <v>0.01</v>
      </c>
      <c r="R362" s="217">
        <f>Q362*H362</f>
        <v>0.019800000000000002</v>
      </c>
      <c r="S362" s="217">
        <v>0</v>
      </c>
      <c r="T362" s="218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9" t="s">
        <v>143</v>
      </c>
      <c r="AT362" s="219" t="s">
        <v>140</v>
      </c>
      <c r="AU362" s="219" t="s">
        <v>82</v>
      </c>
      <c r="AY362" s="19" t="s">
        <v>128</v>
      </c>
      <c r="BE362" s="220">
        <f>IF(N362="základní",J362,0)</f>
        <v>0</v>
      </c>
      <c r="BF362" s="220">
        <f>IF(N362="snížená",J362,0)</f>
        <v>0</v>
      </c>
      <c r="BG362" s="220">
        <f>IF(N362="zákl. přenesená",J362,0)</f>
        <v>0</v>
      </c>
      <c r="BH362" s="220">
        <f>IF(N362="sníž. přenesená",J362,0)</f>
        <v>0</v>
      </c>
      <c r="BI362" s="220">
        <f>IF(N362="nulová",J362,0)</f>
        <v>0</v>
      </c>
      <c r="BJ362" s="19" t="s">
        <v>80</v>
      </c>
      <c r="BK362" s="220">
        <f>ROUND(I362*H362,2)</f>
        <v>0</v>
      </c>
      <c r="BL362" s="19" t="s">
        <v>135</v>
      </c>
      <c r="BM362" s="219" t="s">
        <v>1061</v>
      </c>
    </row>
    <row r="363" s="2" customFormat="1" ht="24.15" customHeight="1">
      <c r="A363" s="40"/>
      <c r="B363" s="41"/>
      <c r="C363" s="207" t="s">
        <v>1062</v>
      </c>
      <c r="D363" s="207" t="s">
        <v>131</v>
      </c>
      <c r="E363" s="208" t="s">
        <v>1063</v>
      </c>
      <c r="F363" s="209" t="s">
        <v>1064</v>
      </c>
      <c r="G363" s="210" t="s">
        <v>155</v>
      </c>
      <c r="H363" s="237"/>
      <c r="I363" s="212"/>
      <c r="J363" s="213">
        <f>ROUND(I363*H363,2)</f>
        <v>0</v>
      </c>
      <c r="K363" s="214"/>
      <c r="L363" s="46"/>
      <c r="M363" s="215" t="s">
        <v>19</v>
      </c>
      <c r="N363" s="216" t="s">
        <v>43</v>
      </c>
      <c r="O363" s="86"/>
      <c r="P363" s="217">
        <f>O363*H363</f>
        <v>0</v>
      </c>
      <c r="Q363" s="217">
        <v>0</v>
      </c>
      <c r="R363" s="217">
        <f>Q363*H363</f>
        <v>0</v>
      </c>
      <c r="S363" s="217">
        <v>0</v>
      </c>
      <c r="T363" s="218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9" t="s">
        <v>135</v>
      </c>
      <c r="AT363" s="219" t="s">
        <v>131</v>
      </c>
      <c r="AU363" s="219" t="s">
        <v>82</v>
      </c>
      <c r="AY363" s="19" t="s">
        <v>128</v>
      </c>
      <c r="BE363" s="220">
        <f>IF(N363="základní",J363,0)</f>
        <v>0</v>
      </c>
      <c r="BF363" s="220">
        <f>IF(N363="snížená",J363,0)</f>
        <v>0</v>
      </c>
      <c r="BG363" s="220">
        <f>IF(N363="zákl. přenesená",J363,0)</f>
        <v>0</v>
      </c>
      <c r="BH363" s="220">
        <f>IF(N363="sníž. přenesená",J363,0)</f>
        <v>0</v>
      </c>
      <c r="BI363" s="220">
        <f>IF(N363="nulová",J363,0)</f>
        <v>0</v>
      </c>
      <c r="BJ363" s="19" t="s">
        <v>80</v>
      </c>
      <c r="BK363" s="220">
        <f>ROUND(I363*H363,2)</f>
        <v>0</v>
      </c>
      <c r="BL363" s="19" t="s">
        <v>135</v>
      </c>
      <c r="BM363" s="219" t="s">
        <v>1065</v>
      </c>
    </row>
    <row r="364" s="12" customFormat="1" ht="25.92" customHeight="1">
      <c r="A364" s="12"/>
      <c r="B364" s="191"/>
      <c r="C364" s="192"/>
      <c r="D364" s="193" t="s">
        <v>71</v>
      </c>
      <c r="E364" s="194" t="s">
        <v>140</v>
      </c>
      <c r="F364" s="194" t="s">
        <v>1066</v>
      </c>
      <c r="G364" s="192"/>
      <c r="H364" s="192"/>
      <c r="I364" s="195"/>
      <c r="J364" s="196">
        <f>BK364</f>
        <v>0</v>
      </c>
      <c r="K364" s="192"/>
      <c r="L364" s="197"/>
      <c r="M364" s="198"/>
      <c r="N364" s="199"/>
      <c r="O364" s="199"/>
      <c r="P364" s="200">
        <f>P365</f>
        <v>0</v>
      </c>
      <c r="Q364" s="199"/>
      <c r="R364" s="200">
        <f>R365</f>
        <v>0.00069999999999999999</v>
      </c>
      <c r="S364" s="199"/>
      <c r="T364" s="201">
        <f>T365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2" t="s">
        <v>487</v>
      </c>
      <c r="AT364" s="203" t="s">
        <v>71</v>
      </c>
      <c r="AU364" s="203" t="s">
        <v>72</v>
      </c>
      <c r="AY364" s="202" t="s">
        <v>128</v>
      </c>
      <c r="BK364" s="204">
        <f>BK365</f>
        <v>0</v>
      </c>
    </row>
    <row r="365" s="12" customFormat="1" ht="22.8" customHeight="1">
      <c r="A365" s="12"/>
      <c r="B365" s="191"/>
      <c r="C365" s="192"/>
      <c r="D365" s="193" t="s">
        <v>71</v>
      </c>
      <c r="E365" s="205" t="s">
        <v>1067</v>
      </c>
      <c r="F365" s="205" t="s">
        <v>1068</v>
      </c>
      <c r="G365" s="192"/>
      <c r="H365" s="192"/>
      <c r="I365" s="195"/>
      <c r="J365" s="206">
        <f>BK365</f>
        <v>0</v>
      </c>
      <c r="K365" s="192"/>
      <c r="L365" s="197"/>
      <c r="M365" s="198"/>
      <c r="N365" s="199"/>
      <c r="O365" s="199"/>
      <c r="P365" s="200">
        <f>SUM(P366:P368)</f>
        <v>0</v>
      </c>
      <c r="Q365" s="199"/>
      <c r="R365" s="200">
        <f>SUM(R366:R368)</f>
        <v>0.00069999999999999999</v>
      </c>
      <c r="S365" s="199"/>
      <c r="T365" s="201">
        <f>SUM(T366:T368)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2" t="s">
        <v>487</v>
      </c>
      <c r="AT365" s="203" t="s">
        <v>71</v>
      </c>
      <c r="AU365" s="203" t="s">
        <v>80</v>
      </c>
      <c r="AY365" s="202" t="s">
        <v>128</v>
      </c>
      <c r="BK365" s="204">
        <f>SUM(BK366:BK368)</f>
        <v>0</v>
      </c>
    </row>
    <row r="366" s="2" customFormat="1" ht="24.15" customHeight="1">
      <c r="A366" s="40"/>
      <c r="B366" s="41"/>
      <c r="C366" s="207" t="s">
        <v>1069</v>
      </c>
      <c r="D366" s="207" t="s">
        <v>131</v>
      </c>
      <c r="E366" s="208" t="s">
        <v>1070</v>
      </c>
      <c r="F366" s="209" t="s">
        <v>1071</v>
      </c>
      <c r="G366" s="210" t="s">
        <v>134</v>
      </c>
      <c r="H366" s="211">
        <v>0.5</v>
      </c>
      <c r="I366" s="212"/>
      <c r="J366" s="213">
        <f>ROUND(I366*H366,2)</f>
        <v>0</v>
      </c>
      <c r="K366" s="214"/>
      <c r="L366" s="46"/>
      <c r="M366" s="215" t="s">
        <v>19</v>
      </c>
      <c r="N366" s="216" t="s">
        <v>43</v>
      </c>
      <c r="O366" s="86"/>
      <c r="P366" s="217">
        <f>O366*H366</f>
        <v>0</v>
      </c>
      <c r="Q366" s="217">
        <v>0</v>
      </c>
      <c r="R366" s="217">
        <f>Q366*H366</f>
        <v>0</v>
      </c>
      <c r="S366" s="217">
        <v>0</v>
      </c>
      <c r="T366" s="218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9" t="s">
        <v>636</v>
      </c>
      <c r="AT366" s="219" t="s">
        <v>131</v>
      </c>
      <c r="AU366" s="219" t="s">
        <v>82</v>
      </c>
      <c r="AY366" s="19" t="s">
        <v>128</v>
      </c>
      <c r="BE366" s="220">
        <f>IF(N366="základní",J366,0)</f>
        <v>0</v>
      </c>
      <c r="BF366" s="220">
        <f>IF(N366="snížená",J366,0)</f>
        <v>0</v>
      </c>
      <c r="BG366" s="220">
        <f>IF(N366="zákl. přenesená",J366,0)</f>
        <v>0</v>
      </c>
      <c r="BH366" s="220">
        <f>IF(N366="sníž. přenesená",J366,0)</f>
        <v>0</v>
      </c>
      <c r="BI366" s="220">
        <f>IF(N366="nulová",J366,0)</f>
        <v>0</v>
      </c>
      <c r="BJ366" s="19" t="s">
        <v>80</v>
      </c>
      <c r="BK366" s="220">
        <f>ROUND(I366*H366,2)</f>
        <v>0</v>
      </c>
      <c r="BL366" s="19" t="s">
        <v>636</v>
      </c>
      <c r="BM366" s="219" t="s">
        <v>1072</v>
      </c>
    </row>
    <row r="367" s="2" customFormat="1">
      <c r="A367" s="40"/>
      <c r="B367" s="41"/>
      <c r="C367" s="42"/>
      <c r="D367" s="221" t="s">
        <v>137</v>
      </c>
      <c r="E367" s="42"/>
      <c r="F367" s="222" t="s">
        <v>1073</v>
      </c>
      <c r="G367" s="42"/>
      <c r="H367" s="42"/>
      <c r="I367" s="223"/>
      <c r="J367" s="42"/>
      <c r="K367" s="42"/>
      <c r="L367" s="46"/>
      <c r="M367" s="224"/>
      <c r="N367" s="225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137</v>
      </c>
      <c r="AU367" s="19" t="s">
        <v>82</v>
      </c>
    </row>
    <row r="368" s="2" customFormat="1" ht="16.5" customHeight="1">
      <c r="A368" s="40"/>
      <c r="B368" s="41"/>
      <c r="C368" s="226" t="s">
        <v>1074</v>
      </c>
      <c r="D368" s="226" t="s">
        <v>140</v>
      </c>
      <c r="E368" s="227" t="s">
        <v>1075</v>
      </c>
      <c r="F368" s="228" t="s">
        <v>1076</v>
      </c>
      <c r="G368" s="229" t="s">
        <v>134</v>
      </c>
      <c r="H368" s="230">
        <v>0.5</v>
      </c>
      <c r="I368" s="231"/>
      <c r="J368" s="232">
        <f>ROUND(I368*H368,2)</f>
        <v>0</v>
      </c>
      <c r="K368" s="233"/>
      <c r="L368" s="234"/>
      <c r="M368" s="235" t="s">
        <v>19</v>
      </c>
      <c r="N368" s="236" t="s">
        <v>43</v>
      </c>
      <c r="O368" s="86"/>
      <c r="P368" s="217">
        <f>O368*H368</f>
        <v>0</v>
      </c>
      <c r="Q368" s="217">
        <v>0.0014</v>
      </c>
      <c r="R368" s="217">
        <f>Q368*H368</f>
        <v>0.00069999999999999999</v>
      </c>
      <c r="S368" s="217">
        <v>0</v>
      </c>
      <c r="T368" s="218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9" t="s">
        <v>635</v>
      </c>
      <c r="AT368" s="219" t="s">
        <v>140</v>
      </c>
      <c r="AU368" s="219" t="s">
        <v>82</v>
      </c>
      <c r="AY368" s="19" t="s">
        <v>128</v>
      </c>
      <c r="BE368" s="220">
        <f>IF(N368="základní",J368,0)</f>
        <v>0</v>
      </c>
      <c r="BF368" s="220">
        <f>IF(N368="snížená",J368,0)</f>
        <v>0</v>
      </c>
      <c r="BG368" s="220">
        <f>IF(N368="zákl. přenesená",J368,0)</f>
        <v>0</v>
      </c>
      <c r="BH368" s="220">
        <f>IF(N368="sníž. přenesená",J368,0)</f>
        <v>0</v>
      </c>
      <c r="BI368" s="220">
        <f>IF(N368="nulová",J368,0)</f>
        <v>0</v>
      </c>
      <c r="BJ368" s="19" t="s">
        <v>80</v>
      </c>
      <c r="BK368" s="220">
        <f>ROUND(I368*H368,2)</f>
        <v>0</v>
      </c>
      <c r="BL368" s="19" t="s">
        <v>636</v>
      </c>
      <c r="BM368" s="219" t="s">
        <v>1077</v>
      </c>
    </row>
    <row r="369" s="12" customFormat="1" ht="25.92" customHeight="1">
      <c r="A369" s="12"/>
      <c r="B369" s="191"/>
      <c r="C369" s="192"/>
      <c r="D369" s="193" t="s">
        <v>71</v>
      </c>
      <c r="E369" s="194" t="s">
        <v>428</v>
      </c>
      <c r="F369" s="194" t="s">
        <v>429</v>
      </c>
      <c r="G369" s="192"/>
      <c r="H369" s="192"/>
      <c r="I369" s="195"/>
      <c r="J369" s="196">
        <f>BK369</f>
        <v>0</v>
      </c>
      <c r="K369" s="192"/>
      <c r="L369" s="197"/>
      <c r="M369" s="198"/>
      <c r="N369" s="199"/>
      <c r="O369" s="199"/>
      <c r="P369" s="200">
        <f>SUM(P370:P371)</f>
        <v>0</v>
      </c>
      <c r="Q369" s="199"/>
      <c r="R369" s="200">
        <f>SUM(R370:R371)</f>
        <v>0</v>
      </c>
      <c r="S369" s="199"/>
      <c r="T369" s="201">
        <f>SUM(T370:T371)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2" t="s">
        <v>430</v>
      </c>
      <c r="AT369" s="203" t="s">
        <v>71</v>
      </c>
      <c r="AU369" s="203" t="s">
        <v>72</v>
      </c>
      <c r="AY369" s="202" t="s">
        <v>128</v>
      </c>
      <c r="BK369" s="204">
        <f>SUM(BK370:BK371)</f>
        <v>0</v>
      </c>
    </row>
    <row r="370" s="2" customFormat="1" ht="37.8" customHeight="1">
      <c r="A370" s="40"/>
      <c r="B370" s="41"/>
      <c r="C370" s="207" t="s">
        <v>371</v>
      </c>
      <c r="D370" s="207" t="s">
        <v>131</v>
      </c>
      <c r="E370" s="208" t="s">
        <v>444</v>
      </c>
      <c r="F370" s="209" t="s">
        <v>1078</v>
      </c>
      <c r="G370" s="210" t="s">
        <v>434</v>
      </c>
      <c r="H370" s="211">
        <v>240</v>
      </c>
      <c r="I370" s="212"/>
      <c r="J370" s="213">
        <f>ROUND(I370*H370,2)</f>
        <v>0</v>
      </c>
      <c r="K370" s="214"/>
      <c r="L370" s="46"/>
      <c r="M370" s="215" t="s">
        <v>19</v>
      </c>
      <c r="N370" s="216" t="s">
        <v>43</v>
      </c>
      <c r="O370" s="86"/>
      <c r="P370" s="217">
        <f>O370*H370</f>
        <v>0</v>
      </c>
      <c r="Q370" s="217">
        <v>0</v>
      </c>
      <c r="R370" s="217">
        <f>Q370*H370</f>
        <v>0</v>
      </c>
      <c r="S370" s="217">
        <v>0</v>
      </c>
      <c r="T370" s="218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9" t="s">
        <v>435</v>
      </c>
      <c r="AT370" s="219" t="s">
        <v>131</v>
      </c>
      <c r="AU370" s="219" t="s">
        <v>80</v>
      </c>
      <c r="AY370" s="19" t="s">
        <v>128</v>
      </c>
      <c r="BE370" s="220">
        <f>IF(N370="základní",J370,0)</f>
        <v>0</v>
      </c>
      <c r="BF370" s="220">
        <f>IF(N370="snížená",J370,0)</f>
        <v>0</v>
      </c>
      <c r="BG370" s="220">
        <f>IF(N370="zákl. přenesená",J370,0)</f>
        <v>0</v>
      </c>
      <c r="BH370" s="220">
        <f>IF(N370="sníž. přenesená",J370,0)</f>
        <v>0</v>
      </c>
      <c r="BI370" s="220">
        <f>IF(N370="nulová",J370,0)</f>
        <v>0</v>
      </c>
      <c r="BJ370" s="19" t="s">
        <v>80</v>
      </c>
      <c r="BK370" s="220">
        <f>ROUND(I370*H370,2)</f>
        <v>0</v>
      </c>
      <c r="BL370" s="19" t="s">
        <v>435</v>
      </c>
      <c r="BM370" s="219" t="s">
        <v>1079</v>
      </c>
    </row>
    <row r="371" s="2" customFormat="1">
      <c r="A371" s="40"/>
      <c r="B371" s="41"/>
      <c r="C371" s="42"/>
      <c r="D371" s="221" t="s">
        <v>137</v>
      </c>
      <c r="E371" s="42"/>
      <c r="F371" s="222" t="s">
        <v>447</v>
      </c>
      <c r="G371" s="42"/>
      <c r="H371" s="42"/>
      <c r="I371" s="223"/>
      <c r="J371" s="42"/>
      <c r="K371" s="42"/>
      <c r="L371" s="46"/>
      <c r="M371" s="238"/>
      <c r="N371" s="239"/>
      <c r="O371" s="240"/>
      <c r="P371" s="240"/>
      <c r="Q371" s="240"/>
      <c r="R371" s="240"/>
      <c r="S371" s="240"/>
      <c r="T371" s="241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137</v>
      </c>
      <c r="AU371" s="19" t="s">
        <v>80</v>
      </c>
    </row>
    <row r="372" s="2" customFormat="1" ht="6.96" customHeight="1">
      <c r="A372" s="40"/>
      <c r="B372" s="61"/>
      <c r="C372" s="62"/>
      <c r="D372" s="62"/>
      <c r="E372" s="62"/>
      <c r="F372" s="62"/>
      <c r="G372" s="62"/>
      <c r="H372" s="62"/>
      <c r="I372" s="62"/>
      <c r="J372" s="62"/>
      <c r="K372" s="62"/>
      <c r="L372" s="46"/>
      <c r="M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</row>
  </sheetData>
  <sheetProtection sheet="1" autoFilter="0" formatColumns="0" formatRows="0" objects="1" scenarios="1" spinCount="100000" saltValue="Th768KPk2plBRwgei8yC9xoyDJWAzGSlazKd7P5XHkh3143iMsSd+q1c/M7A5bV2hcJzzAUPpvqgDJv6auwcIA==" hashValue="3t6ZcyROlKeB1A3hkNj/TushawO10vyCckpzZr0kuVsPkrFSiT1bBO3Kshf7oWaMCfOLm9h5/ls1tZe+naOHZQ==" algorithmName="SHA-512" password="CC35"/>
  <autoFilter ref="C95:K371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0" r:id="rId1" display="https://podminky.urs.cz/item/CS_URS_2022_01/122211101"/>
    <hyperlink ref="F103" r:id="rId2" display="https://podminky.urs.cz/item/CS_URS_2022_01/131251100"/>
    <hyperlink ref="F106" r:id="rId3" display="https://podminky.urs.cz/item/CS_URS_2022_01/131251102"/>
    <hyperlink ref="F109" r:id="rId4" display="https://podminky.urs.cz/item/CS_URS_2022_01/132212131"/>
    <hyperlink ref="F112" r:id="rId5" display="https://podminky.urs.cz/item/CS_URS_2022_01/162751117"/>
    <hyperlink ref="F117" r:id="rId6" display="https://podminky.urs.cz/item/CS_URS_2022_01/171201221"/>
    <hyperlink ref="F120" r:id="rId7" display="https://podminky.urs.cz/item/CS_URS_2022_01/171251201"/>
    <hyperlink ref="F122" r:id="rId8" display="https://podminky.urs.cz/item/CS_URS_2022_01/174112101"/>
    <hyperlink ref="F125" r:id="rId9" display="https://podminky.urs.cz/item/CS_URS_2022_01/175111101"/>
    <hyperlink ref="F130" r:id="rId10" display="https://podminky.urs.cz/item/CS_URS_2022_01/175111109"/>
    <hyperlink ref="F132" r:id="rId11" display="https://podminky.urs.cz/item/CS_URS_2022_01/181951112"/>
    <hyperlink ref="F136" r:id="rId12" display="https://podminky.urs.cz/item/CS_URS_2022_01/451573111"/>
    <hyperlink ref="F139" r:id="rId13" display="https://podminky.urs.cz/item/CS_URS_2022_01/452313141"/>
    <hyperlink ref="F143" r:id="rId14" display="https://podminky.urs.cz/item/CS_URS_2022_01/831263195"/>
    <hyperlink ref="F145" r:id="rId15" display="https://podminky.urs.cz/item/CS_URS_2022_01/871228111"/>
    <hyperlink ref="F149" r:id="rId16" display="https://podminky.urs.cz/item/CS_URS_2022_01/871263121"/>
    <hyperlink ref="F153" r:id="rId17" display="https://podminky.urs.cz/item/CS_URS_2022_01/871313121"/>
    <hyperlink ref="F157" r:id="rId18" display="https://podminky.urs.cz/item/CS_URS_2022_01/877265211"/>
    <hyperlink ref="F161" r:id="rId19" display="https://podminky.urs.cz/item/CS_URS_2022_01/877265221"/>
    <hyperlink ref="F164" r:id="rId20" display="https://podminky.urs.cz/item/CS_URS_2022_01/877315211"/>
    <hyperlink ref="F168" r:id="rId21" display="https://podminky.urs.cz/item/CS_URS_2022_01/877315221"/>
    <hyperlink ref="F172" r:id="rId22" display="https://podminky.urs.cz/item/CS_URS_2022_01/894411141"/>
    <hyperlink ref="F175" r:id="rId23" display="https://podminky.urs.cz/item/CS_URS_2022_01/894411111"/>
    <hyperlink ref="F177" r:id="rId24" display="https://podminky.urs.cz/item/CS_URS_2022_01/897172112"/>
    <hyperlink ref="F180" r:id="rId25" display="https://podminky.urs.cz/item/CS_URS_2022_01/998276101"/>
    <hyperlink ref="F184" r:id="rId26" display="https://podminky.urs.cz/item/CS_URS_2022_01/713471211"/>
    <hyperlink ref="F191" r:id="rId27" display="https://podminky.urs.cz/item/CS_URS_2022_01/998713201"/>
    <hyperlink ref="F194" r:id="rId28" display="https://podminky.urs.cz/item/CS_URS_2022_01/721173401"/>
    <hyperlink ref="F196" r:id="rId29" display="https://podminky.urs.cz/item/CS_URS_2022_01/721173403"/>
    <hyperlink ref="F198" r:id="rId30" display="https://podminky.urs.cz/item/CS_URS_2022_01/721174004"/>
    <hyperlink ref="F200" r:id="rId31" display="https://podminky.urs.cz/item/CS_URS_2022_01/721174005"/>
    <hyperlink ref="F202" r:id="rId32" display="https://podminky.urs.cz/item/CS_URS_2022_01/721174025"/>
    <hyperlink ref="F204" r:id="rId33" display="https://podminky.urs.cz/item/CS_URS_2022_01/721174042"/>
    <hyperlink ref="F206" r:id="rId34" display="https://podminky.urs.cz/item/CS_URS_2022_01/721174043"/>
    <hyperlink ref="F208" r:id="rId35" display="https://podminky.urs.cz/item/CS_URS_2022_01/721194104"/>
    <hyperlink ref="F210" r:id="rId36" display="https://podminky.urs.cz/item/CS_URS_2022_01/721194105"/>
    <hyperlink ref="F212" r:id="rId37" display="https://podminky.urs.cz/item/CS_URS_2022_01/721194109"/>
    <hyperlink ref="F214" r:id="rId38" display="https://podminky.urs.cz/item/CS_URS_2022_01/721211913"/>
    <hyperlink ref="F217" r:id="rId39" display="https://podminky.urs.cz/item/CS_URS_2022_01/721219128"/>
    <hyperlink ref="F220" r:id="rId40" display="https://podminky.urs.cz/item/CS_URS_2022_01/721242115"/>
    <hyperlink ref="F222" r:id="rId41" display="https://podminky.urs.cz/item/CS_URS_2022_01/721273153"/>
    <hyperlink ref="F224" r:id="rId42" display="https://podminky.urs.cz/item/CS_URS_2022_01/721274103"/>
    <hyperlink ref="F226" r:id="rId43" display="https://podminky.urs.cz/item/CS_URS_2022_01/721290111"/>
    <hyperlink ref="F228" r:id="rId44" display="https://podminky.urs.cz/item/CS_URS_2022_01/721290112"/>
    <hyperlink ref="F230" r:id="rId45" display="https://podminky.urs.cz/item/CS_URS_2022_01/998721201"/>
    <hyperlink ref="F233" r:id="rId46" display="https://podminky.urs.cz/item/CS_URS_2022_01/722131935"/>
    <hyperlink ref="F235" r:id="rId47" display="https://podminky.urs.cz/item/CS_URS_2022_01/722160101"/>
    <hyperlink ref="F237" r:id="rId48" display="https://podminky.urs.cz/item/CS_URS_2022_01/722174002"/>
    <hyperlink ref="F239" r:id="rId49" display="https://podminky.urs.cz/item/CS_URS_2022_01/722174003"/>
    <hyperlink ref="F241" r:id="rId50" display="https://podminky.urs.cz/item/CS_URS_2022_01/722174004"/>
    <hyperlink ref="F243" r:id="rId51" display="https://podminky.urs.cz/item/CS_URS_2022_01/722174005"/>
    <hyperlink ref="F245" r:id="rId52" display="https://podminky.urs.cz/item/CS_URS_2022_01/722174006"/>
    <hyperlink ref="F247" r:id="rId53" display="https://podminky.urs.cz/item/CS_URS_2022_01/722181211"/>
    <hyperlink ref="F249" r:id="rId54" display="https://podminky.urs.cz/item/CS_URS_2022_01/722181212"/>
    <hyperlink ref="F251" r:id="rId55" display="https://podminky.urs.cz/item/CS_URS_2022_01/722181231"/>
    <hyperlink ref="F253" r:id="rId56" display="https://podminky.urs.cz/item/CS_URS_2022_01/722181232"/>
    <hyperlink ref="F255" r:id="rId57" display="https://podminky.urs.cz/item/CS_URS_2022_01/722181233"/>
    <hyperlink ref="F257" r:id="rId58" display="https://podminky.urs.cz/item/CS_URS_2022_01/722190401"/>
    <hyperlink ref="F259" r:id="rId59" display="https://podminky.urs.cz/item/CS_URS_2022_01/722213311"/>
    <hyperlink ref="F261" r:id="rId60" display="https://podminky.urs.cz/item/CS_URS_2022_01/722220111"/>
    <hyperlink ref="F263" r:id="rId61" display="https://podminky.urs.cz/item/CS_URS_2022_01/722220121"/>
    <hyperlink ref="F265" r:id="rId62" display="https://podminky.urs.cz/item/CS_URS_2022_01/722224115"/>
    <hyperlink ref="F267" r:id="rId63" display="https://podminky.urs.cz/item/CS_URS_2022_01/722231072"/>
    <hyperlink ref="F269" r:id="rId64" display="https://podminky.urs.cz/item/CS_URS_2022_01/722231075"/>
    <hyperlink ref="F271" r:id="rId65" display="https://podminky.urs.cz/item/CS_URS_2022_01/722231076"/>
    <hyperlink ref="F273" r:id="rId66" display="https://podminky.urs.cz/item/CS_URS_2022_01/722231222"/>
    <hyperlink ref="F275" r:id="rId67" display="https://podminky.urs.cz/item/CS_URS_2022_01/722232043"/>
    <hyperlink ref="F277" r:id="rId68" display="https://podminky.urs.cz/item/CS_URS_2022_01/722232044"/>
    <hyperlink ref="F279" r:id="rId69" display="https://podminky.urs.cz/item/CS_URS_2022_01/722232046"/>
    <hyperlink ref="F281" r:id="rId70" display="https://podminky.urs.cz/item/CS_URS_2022_01/722232062"/>
    <hyperlink ref="F283" r:id="rId71" display="https://podminky.urs.cz/item/CS_URS_2022_01/722232063"/>
    <hyperlink ref="F285" r:id="rId72" display="https://podminky.urs.cz/item/CS_URS_2022_01/722232065"/>
    <hyperlink ref="F287" r:id="rId73" display="https://podminky.urs.cz/item/CS_URS_2022_01/722290226"/>
    <hyperlink ref="F289" r:id="rId74" display="https://podminky.urs.cz/item/CS_URS_2022_01/722290234"/>
    <hyperlink ref="F291" r:id="rId75" display="https://podminky.urs.cz/item/CS_URS_2022_01/998722201"/>
    <hyperlink ref="F296" r:id="rId76" display="https://podminky.urs.cz/item/CS_URS_2022_01/725112022"/>
    <hyperlink ref="F299" r:id="rId77" display="https://podminky.urs.cz/item/CS_URS_2022_01/725121527"/>
    <hyperlink ref="F301" r:id="rId78" display="https://podminky.urs.cz/item/CS_URS_2022_01/725211616"/>
    <hyperlink ref="F303" r:id="rId79" display="https://podminky.urs.cz/item/CS_URS_2022_01/725241223"/>
    <hyperlink ref="F305" r:id="rId80" display="https://podminky.urs.cz/item/CS_URS_2022_01/725291511"/>
    <hyperlink ref="F307" r:id="rId81" display="https://podminky.urs.cz/item/CS_URS_2022_01/725291621"/>
    <hyperlink ref="F309" r:id="rId82" display="https://podminky.urs.cz/item/CS_URS_2022_01/725291631"/>
    <hyperlink ref="F311" r:id="rId83" display="https://podminky.urs.cz/item/CS_URS_2022_01/725331111"/>
    <hyperlink ref="F313" r:id="rId84" display="https://podminky.urs.cz/item/CS_URS_2022_01/725339111"/>
    <hyperlink ref="F316" r:id="rId85" display="https://podminky.urs.cz/item/CS_URS_2022_01/725813111"/>
    <hyperlink ref="F318" r:id="rId86" display="https://podminky.urs.cz/item/CS_URS_2022_01/725819401"/>
    <hyperlink ref="F320" r:id="rId87" display="https://podminky.urs.cz/item/CS_URS_2022_01/725821311"/>
    <hyperlink ref="F322" r:id="rId88" display="https://podminky.urs.cz/item/CS_URS_2022_01/725821312"/>
    <hyperlink ref="F324" r:id="rId89" display="https://podminky.urs.cz/item/CS_URS_2022_01/725822611"/>
    <hyperlink ref="F326" r:id="rId90" display="https://podminky.urs.cz/item/CS_URS_2022_01/725841311"/>
    <hyperlink ref="F328" r:id="rId91" display="https://podminky.urs.cz/item/CS_URS_2022_01/725861102"/>
    <hyperlink ref="F330" r:id="rId92" display="https://podminky.urs.cz/item/CS_URS_2022_01/725863311"/>
    <hyperlink ref="F332" r:id="rId93" display="https://podminky.urs.cz/item/CS_URS_2022_01/725865411"/>
    <hyperlink ref="F334" r:id="rId94" display="https://podminky.urs.cz/item/CS_URS_2022_01/725869218"/>
    <hyperlink ref="F337" r:id="rId95" display="https://podminky.urs.cz/item/CS_URS_2022_01/725980122"/>
    <hyperlink ref="F339" r:id="rId96" display="https://podminky.urs.cz/item/CS_URS_2022_01/998725201"/>
    <hyperlink ref="F342" r:id="rId97" display="https://podminky.urs.cz/item/CS_URS_2022_01/726111031"/>
    <hyperlink ref="F344" r:id="rId98" display="https://podminky.urs.cz/item/CS_URS_2022_01/726131041"/>
    <hyperlink ref="F346" r:id="rId99" display="https://podminky.urs.cz/item/CS_URS_2022_01/998726211"/>
    <hyperlink ref="F349" r:id="rId100" display="https://podminky.urs.cz/item/CS_URS_2022_01/732331104"/>
    <hyperlink ref="F351" r:id="rId101" display="https://podminky.urs.cz/item/CS_URS_2022_01/732421201"/>
    <hyperlink ref="F353" r:id="rId102" display="https://podminky.urs.cz/item/CS_URS_2022_01/998732201"/>
    <hyperlink ref="F356" r:id="rId103" display="https://podminky.urs.cz/item/CS_URS_2022_01/734211127"/>
    <hyperlink ref="F358" r:id="rId104" display="https://podminky.urs.cz/item/CS_URS_2022_01/998734202"/>
    <hyperlink ref="F367" r:id="rId105" display="https://podminky.urs.cz/item/CS_URS_2022_01/230205055"/>
    <hyperlink ref="F371" r:id="rId106" display="https://podminky.urs.cz/item/CS_URS_2022_01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úpravy objektu Brankovická 1044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1080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17. 5. 2022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37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ROUND(J105,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ROUND((SUM(BE105:BE1131)),  2)</f>
        <v>0</v>
      </c>
      <c r="G33" s="40"/>
      <c r="H33" s="40"/>
      <c r="I33" s="150">
        <v>0.20999999999999999</v>
      </c>
      <c r="J33" s="149">
        <f>ROUND(((SUM(BE105:BE1131))*I33),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ROUND((SUM(BF105:BF1131)),  2)</f>
        <v>0</v>
      </c>
      <c r="G34" s="40"/>
      <c r="H34" s="40"/>
      <c r="I34" s="150">
        <v>0.14999999999999999</v>
      </c>
      <c r="J34" s="149">
        <f>ROUND(((SUM(BF105:BF1131))*I34),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ROUND((SUM(BG105:BG1131)),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ROUND((SUM(BH105:BH1131)),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ROUND((SUM(BI105:BI1131)),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úpravy objektu Brankovická 1044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21708ST - Stavební práce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Kolín V</v>
      </c>
      <c r="G52" s="42"/>
      <c r="H52" s="42"/>
      <c r="I52" s="34" t="s">
        <v>23</v>
      </c>
      <c r="J52" s="74" t="str">
        <f>IF(J12="","",J12)</f>
        <v>17. 5. 2022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Kolín, Karlovo nám. 78, Kolín I</v>
      </c>
      <c r="G54" s="42"/>
      <c r="H54" s="42"/>
      <c r="I54" s="34" t="s">
        <v>31</v>
      </c>
      <c r="J54" s="38" t="str">
        <f>E21</f>
        <v>Kutnohorská stavební projekce-ing. Martin Hádek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Martin Hádek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J105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449</v>
      </c>
      <c r="E60" s="170"/>
      <c r="F60" s="170"/>
      <c r="G60" s="170"/>
      <c r="H60" s="170"/>
      <c r="I60" s="170"/>
      <c r="J60" s="171">
        <f>J106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450</v>
      </c>
      <c r="E61" s="176"/>
      <c r="F61" s="176"/>
      <c r="G61" s="176"/>
      <c r="H61" s="176"/>
      <c r="I61" s="176"/>
      <c r="J61" s="177">
        <f>J107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1081</v>
      </c>
      <c r="E62" s="176"/>
      <c r="F62" s="176"/>
      <c r="G62" s="176"/>
      <c r="H62" s="176"/>
      <c r="I62" s="176"/>
      <c r="J62" s="177">
        <f>J141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1082</v>
      </c>
      <c r="E63" s="176"/>
      <c r="F63" s="176"/>
      <c r="G63" s="176"/>
      <c r="H63" s="176"/>
      <c r="I63" s="176"/>
      <c r="J63" s="177">
        <f>J145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451</v>
      </c>
      <c r="E64" s="176"/>
      <c r="F64" s="176"/>
      <c r="G64" s="176"/>
      <c r="H64" s="176"/>
      <c r="I64" s="176"/>
      <c r="J64" s="177">
        <f>J220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1083</v>
      </c>
      <c r="E65" s="176"/>
      <c r="F65" s="176"/>
      <c r="G65" s="176"/>
      <c r="H65" s="176"/>
      <c r="I65" s="176"/>
      <c r="J65" s="177">
        <f>J256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1084</v>
      </c>
      <c r="E66" s="176"/>
      <c r="F66" s="176"/>
      <c r="G66" s="176"/>
      <c r="H66" s="176"/>
      <c r="I66" s="176"/>
      <c r="J66" s="177">
        <f>J273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1085</v>
      </c>
      <c r="E67" s="176"/>
      <c r="F67" s="176"/>
      <c r="G67" s="176"/>
      <c r="H67" s="176"/>
      <c r="I67" s="176"/>
      <c r="J67" s="177">
        <f>J532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1086</v>
      </c>
      <c r="E68" s="176"/>
      <c r="F68" s="176"/>
      <c r="G68" s="176"/>
      <c r="H68" s="176"/>
      <c r="I68" s="176"/>
      <c r="J68" s="177">
        <f>J678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453</v>
      </c>
      <c r="E69" s="176"/>
      <c r="F69" s="176"/>
      <c r="G69" s="176"/>
      <c r="H69" s="176"/>
      <c r="I69" s="176"/>
      <c r="J69" s="177">
        <f>J693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105</v>
      </c>
      <c r="E70" s="170"/>
      <c r="F70" s="170"/>
      <c r="G70" s="170"/>
      <c r="H70" s="170"/>
      <c r="I70" s="170"/>
      <c r="J70" s="171">
        <f>J696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1087</v>
      </c>
      <c r="E71" s="176"/>
      <c r="F71" s="176"/>
      <c r="G71" s="176"/>
      <c r="H71" s="176"/>
      <c r="I71" s="176"/>
      <c r="J71" s="177">
        <f>J697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1088</v>
      </c>
      <c r="E72" s="176"/>
      <c r="F72" s="176"/>
      <c r="G72" s="176"/>
      <c r="H72" s="176"/>
      <c r="I72" s="176"/>
      <c r="J72" s="177">
        <f>J716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106</v>
      </c>
      <c r="E73" s="176"/>
      <c r="F73" s="176"/>
      <c r="G73" s="176"/>
      <c r="H73" s="176"/>
      <c r="I73" s="176"/>
      <c r="J73" s="177">
        <f>J727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1089</v>
      </c>
      <c r="E74" s="176"/>
      <c r="F74" s="176"/>
      <c r="G74" s="176"/>
      <c r="H74" s="176"/>
      <c r="I74" s="176"/>
      <c r="J74" s="177">
        <f>J752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1090</v>
      </c>
      <c r="E75" s="176"/>
      <c r="F75" s="176"/>
      <c r="G75" s="176"/>
      <c r="H75" s="176"/>
      <c r="I75" s="176"/>
      <c r="J75" s="177">
        <f>J762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1091</v>
      </c>
      <c r="E76" s="176"/>
      <c r="F76" s="176"/>
      <c r="G76" s="176"/>
      <c r="H76" s="176"/>
      <c r="I76" s="176"/>
      <c r="J76" s="177">
        <f>J808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1092</v>
      </c>
      <c r="E77" s="176"/>
      <c r="F77" s="176"/>
      <c r="G77" s="176"/>
      <c r="H77" s="176"/>
      <c r="I77" s="176"/>
      <c r="J77" s="177">
        <f>J842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1093</v>
      </c>
      <c r="E78" s="176"/>
      <c r="F78" s="176"/>
      <c r="G78" s="176"/>
      <c r="H78" s="176"/>
      <c r="I78" s="176"/>
      <c r="J78" s="177">
        <f>J885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1094</v>
      </c>
      <c r="E79" s="176"/>
      <c r="F79" s="176"/>
      <c r="G79" s="176"/>
      <c r="H79" s="176"/>
      <c r="I79" s="176"/>
      <c r="J79" s="177">
        <f>J936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1095</v>
      </c>
      <c r="E80" s="176"/>
      <c r="F80" s="176"/>
      <c r="G80" s="176"/>
      <c r="H80" s="176"/>
      <c r="I80" s="176"/>
      <c r="J80" s="177">
        <f>J954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1096</v>
      </c>
      <c r="E81" s="176"/>
      <c r="F81" s="176"/>
      <c r="G81" s="176"/>
      <c r="H81" s="176"/>
      <c r="I81" s="176"/>
      <c r="J81" s="177">
        <f>J996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3"/>
      <c r="C82" s="174"/>
      <c r="D82" s="175" t="s">
        <v>458</v>
      </c>
      <c r="E82" s="176"/>
      <c r="F82" s="176"/>
      <c r="G82" s="176"/>
      <c r="H82" s="176"/>
      <c r="I82" s="176"/>
      <c r="J82" s="177">
        <f>J1004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3"/>
      <c r="C83" s="174"/>
      <c r="D83" s="175" t="s">
        <v>111</v>
      </c>
      <c r="E83" s="176"/>
      <c r="F83" s="176"/>
      <c r="G83" s="176"/>
      <c r="H83" s="176"/>
      <c r="I83" s="176"/>
      <c r="J83" s="177">
        <f>J1060</f>
        <v>0</v>
      </c>
      <c r="K83" s="174"/>
      <c r="L83" s="17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3"/>
      <c r="C84" s="174"/>
      <c r="D84" s="175" t="s">
        <v>1097</v>
      </c>
      <c r="E84" s="176"/>
      <c r="F84" s="176"/>
      <c r="G84" s="176"/>
      <c r="H84" s="176"/>
      <c r="I84" s="176"/>
      <c r="J84" s="177">
        <f>J1096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3"/>
      <c r="C85" s="174"/>
      <c r="D85" s="175" t="s">
        <v>1098</v>
      </c>
      <c r="E85" s="176"/>
      <c r="F85" s="176"/>
      <c r="G85" s="176"/>
      <c r="H85" s="176"/>
      <c r="I85" s="176"/>
      <c r="J85" s="177">
        <f>J1125</f>
        <v>0</v>
      </c>
      <c r="K85" s="174"/>
      <c r="L85" s="17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2" customFormat="1" ht="21.84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61"/>
      <c r="C87" s="62"/>
      <c r="D87" s="62"/>
      <c r="E87" s="62"/>
      <c r="F87" s="62"/>
      <c r="G87" s="62"/>
      <c r="H87" s="62"/>
      <c r="I87" s="62"/>
      <c r="J87" s="62"/>
      <c r="K87" s="6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91" s="2" customFormat="1" ht="6.96" customHeight="1">
      <c r="A91" s="40"/>
      <c r="B91" s="63"/>
      <c r="C91" s="64"/>
      <c r="D91" s="64"/>
      <c r="E91" s="64"/>
      <c r="F91" s="64"/>
      <c r="G91" s="64"/>
      <c r="H91" s="64"/>
      <c r="I91" s="64"/>
      <c r="J91" s="64"/>
      <c r="K91" s="64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4.96" customHeight="1">
      <c r="A92" s="40"/>
      <c r="B92" s="41"/>
      <c r="C92" s="25" t="s">
        <v>113</v>
      </c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16</v>
      </c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6.5" customHeight="1">
      <c r="A95" s="40"/>
      <c r="B95" s="41"/>
      <c r="C95" s="42"/>
      <c r="D95" s="42"/>
      <c r="E95" s="162" t="str">
        <f>E7</f>
        <v>Stavební úpravy objektu Brankovická 1044</v>
      </c>
      <c r="F95" s="34"/>
      <c r="G95" s="34"/>
      <c r="H95" s="34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99</v>
      </c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6.5" customHeight="1">
      <c r="A97" s="40"/>
      <c r="B97" s="41"/>
      <c r="C97" s="42"/>
      <c r="D97" s="42"/>
      <c r="E97" s="71" t="str">
        <f>E9</f>
        <v>21708ST - Stavební práce</v>
      </c>
      <c r="F97" s="42"/>
      <c r="G97" s="42"/>
      <c r="H97" s="42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6.96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2" customHeight="1">
      <c r="A99" s="40"/>
      <c r="B99" s="41"/>
      <c r="C99" s="34" t="s">
        <v>21</v>
      </c>
      <c r="D99" s="42"/>
      <c r="E99" s="42"/>
      <c r="F99" s="29" t="str">
        <f>F12</f>
        <v>Kolín V</v>
      </c>
      <c r="G99" s="42"/>
      <c r="H99" s="42"/>
      <c r="I99" s="34" t="s">
        <v>23</v>
      </c>
      <c r="J99" s="74" t="str">
        <f>IF(J12="","",J12)</f>
        <v>17. 5. 2022</v>
      </c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40.05" customHeight="1">
      <c r="A101" s="40"/>
      <c r="B101" s="41"/>
      <c r="C101" s="34" t="s">
        <v>25</v>
      </c>
      <c r="D101" s="42"/>
      <c r="E101" s="42"/>
      <c r="F101" s="29" t="str">
        <f>E15</f>
        <v>Město Kolín, Karlovo nám. 78, Kolín I</v>
      </c>
      <c r="G101" s="42"/>
      <c r="H101" s="42"/>
      <c r="I101" s="34" t="s">
        <v>31</v>
      </c>
      <c r="J101" s="38" t="str">
        <f>E21</f>
        <v>Kutnohorská stavební projekce-ing. Martin Hádek</v>
      </c>
      <c r="K101" s="42"/>
      <c r="L101" s="13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5.15" customHeight="1">
      <c r="A102" s="40"/>
      <c r="B102" s="41"/>
      <c r="C102" s="34" t="s">
        <v>29</v>
      </c>
      <c r="D102" s="42"/>
      <c r="E102" s="42"/>
      <c r="F102" s="29" t="str">
        <f>IF(E18="","",E18)</f>
        <v>Vyplň údaj</v>
      </c>
      <c r="G102" s="42"/>
      <c r="H102" s="42"/>
      <c r="I102" s="34" t="s">
        <v>34</v>
      </c>
      <c r="J102" s="38" t="str">
        <f>E24</f>
        <v>ing. Martin Hádek</v>
      </c>
      <c r="K102" s="42"/>
      <c r="L102" s="13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0.32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13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11" customFormat="1" ht="29.28" customHeight="1">
      <c r="A104" s="179"/>
      <c r="B104" s="180"/>
      <c r="C104" s="181" t="s">
        <v>114</v>
      </c>
      <c r="D104" s="182" t="s">
        <v>57</v>
      </c>
      <c r="E104" s="182" t="s">
        <v>53</v>
      </c>
      <c r="F104" s="182" t="s">
        <v>54</v>
      </c>
      <c r="G104" s="182" t="s">
        <v>115</v>
      </c>
      <c r="H104" s="182" t="s">
        <v>116</v>
      </c>
      <c r="I104" s="182" t="s">
        <v>117</v>
      </c>
      <c r="J104" s="183" t="s">
        <v>103</v>
      </c>
      <c r="K104" s="184" t="s">
        <v>118</v>
      </c>
      <c r="L104" s="185"/>
      <c r="M104" s="94" t="s">
        <v>19</v>
      </c>
      <c r="N104" s="95" t="s">
        <v>42</v>
      </c>
      <c r="O104" s="95" t="s">
        <v>119</v>
      </c>
      <c r="P104" s="95" t="s">
        <v>120</v>
      </c>
      <c r="Q104" s="95" t="s">
        <v>121</v>
      </c>
      <c r="R104" s="95" t="s">
        <v>122</v>
      </c>
      <c r="S104" s="95" t="s">
        <v>123</v>
      </c>
      <c r="T104" s="96" t="s">
        <v>124</v>
      </c>
      <c r="U104" s="179"/>
      <c r="V104" s="179"/>
      <c r="W104" s="179"/>
      <c r="X104" s="179"/>
      <c r="Y104" s="179"/>
      <c r="Z104" s="179"/>
      <c r="AA104" s="179"/>
      <c r="AB104" s="179"/>
      <c r="AC104" s="179"/>
      <c r="AD104" s="179"/>
      <c r="AE104" s="179"/>
    </row>
    <row r="105" s="2" customFormat="1" ht="22.8" customHeight="1">
      <c r="A105" s="40"/>
      <c r="B105" s="41"/>
      <c r="C105" s="101" t="s">
        <v>125</v>
      </c>
      <c r="D105" s="42"/>
      <c r="E105" s="42"/>
      <c r="F105" s="42"/>
      <c r="G105" s="42"/>
      <c r="H105" s="42"/>
      <c r="I105" s="42"/>
      <c r="J105" s="186">
        <f>BK105</f>
        <v>0</v>
      </c>
      <c r="K105" s="42"/>
      <c r="L105" s="46"/>
      <c r="M105" s="97"/>
      <c r="N105" s="187"/>
      <c r="O105" s="98"/>
      <c r="P105" s="188">
        <f>P106+P696</f>
        <v>0</v>
      </c>
      <c r="Q105" s="98"/>
      <c r="R105" s="188">
        <f>R106+R696</f>
        <v>221.76568895</v>
      </c>
      <c r="S105" s="98"/>
      <c r="T105" s="189">
        <f>T106+T696</f>
        <v>281.70174550000002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71</v>
      </c>
      <c r="AU105" s="19" t="s">
        <v>104</v>
      </c>
      <c r="BK105" s="190">
        <f>BK106+BK696</f>
        <v>0</v>
      </c>
    </row>
    <row r="106" s="12" customFormat="1" ht="25.92" customHeight="1">
      <c r="A106" s="12"/>
      <c r="B106" s="191"/>
      <c r="C106" s="192"/>
      <c r="D106" s="193" t="s">
        <v>71</v>
      </c>
      <c r="E106" s="194" t="s">
        <v>461</v>
      </c>
      <c r="F106" s="194" t="s">
        <v>462</v>
      </c>
      <c r="G106" s="192"/>
      <c r="H106" s="192"/>
      <c r="I106" s="195"/>
      <c r="J106" s="196">
        <f>BK106</f>
        <v>0</v>
      </c>
      <c r="K106" s="192"/>
      <c r="L106" s="197"/>
      <c r="M106" s="198"/>
      <c r="N106" s="199"/>
      <c r="O106" s="199"/>
      <c r="P106" s="200">
        <f>P107+P141+P145+P220+P256+P273+P532+P678+P693</f>
        <v>0</v>
      </c>
      <c r="Q106" s="199"/>
      <c r="R106" s="200">
        <f>R107+R141+R145+R220+R256+R273+R532+R678+R693</f>
        <v>194.48110162</v>
      </c>
      <c r="S106" s="199"/>
      <c r="T106" s="201">
        <f>T107+T141+T145+T220+T256+T273+T532+T678+T693</f>
        <v>262.23970600000001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80</v>
      </c>
      <c r="AT106" s="203" t="s">
        <v>71</v>
      </c>
      <c r="AU106" s="203" t="s">
        <v>72</v>
      </c>
      <c r="AY106" s="202" t="s">
        <v>128</v>
      </c>
      <c r="BK106" s="204">
        <f>BK107+BK141+BK145+BK220+BK256+BK273+BK532+BK678+BK693</f>
        <v>0</v>
      </c>
    </row>
    <row r="107" s="12" customFormat="1" ht="22.8" customHeight="1">
      <c r="A107" s="12"/>
      <c r="B107" s="191"/>
      <c r="C107" s="192"/>
      <c r="D107" s="193" t="s">
        <v>71</v>
      </c>
      <c r="E107" s="205" t="s">
        <v>80</v>
      </c>
      <c r="F107" s="205" t="s">
        <v>463</v>
      </c>
      <c r="G107" s="192"/>
      <c r="H107" s="192"/>
      <c r="I107" s="195"/>
      <c r="J107" s="206">
        <f>BK107</f>
        <v>0</v>
      </c>
      <c r="K107" s="192"/>
      <c r="L107" s="197"/>
      <c r="M107" s="198"/>
      <c r="N107" s="199"/>
      <c r="O107" s="199"/>
      <c r="P107" s="200">
        <f>SUM(P108:P140)</f>
        <v>0</v>
      </c>
      <c r="Q107" s="199"/>
      <c r="R107" s="200">
        <f>SUM(R108:R140)</f>
        <v>40.5</v>
      </c>
      <c r="S107" s="199"/>
      <c r="T107" s="201">
        <f>SUM(T108:T140)</f>
        <v>83.025000000000006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2" t="s">
        <v>80</v>
      </c>
      <c r="AT107" s="203" t="s">
        <v>71</v>
      </c>
      <c r="AU107" s="203" t="s">
        <v>80</v>
      </c>
      <c r="AY107" s="202" t="s">
        <v>128</v>
      </c>
      <c r="BK107" s="204">
        <f>SUM(BK108:BK140)</f>
        <v>0</v>
      </c>
    </row>
    <row r="108" s="2" customFormat="1" ht="37.8" customHeight="1">
      <c r="A108" s="40"/>
      <c r="B108" s="41"/>
      <c r="C108" s="207" t="s">
        <v>80</v>
      </c>
      <c r="D108" s="207" t="s">
        <v>131</v>
      </c>
      <c r="E108" s="208" t="s">
        <v>1099</v>
      </c>
      <c r="F108" s="209" t="s">
        <v>1100</v>
      </c>
      <c r="G108" s="210" t="s">
        <v>524</v>
      </c>
      <c r="H108" s="211">
        <v>135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43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0.28999999999999998</v>
      </c>
      <c r="T108" s="218">
        <f>S108*H108</f>
        <v>39.149999999999999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430</v>
      </c>
      <c r="AT108" s="219" t="s">
        <v>131</v>
      </c>
      <c r="AU108" s="219" t="s">
        <v>82</v>
      </c>
      <c r="AY108" s="19" t="s">
        <v>128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80</v>
      </c>
      <c r="BK108" s="220">
        <f>ROUND(I108*H108,2)</f>
        <v>0</v>
      </c>
      <c r="BL108" s="19" t="s">
        <v>430</v>
      </c>
      <c r="BM108" s="219" t="s">
        <v>1101</v>
      </c>
    </row>
    <row r="109" s="2" customFormat="1">
      <c r="A109" s="40"/>
      <c r="B109" s="41"/>
      <c r="C109" s="42"/>
      <c r="D109" s="221" t="s">
        <v>137</v>
      </c>
      <c r="E109" s="42"/>
      <c r="F109" s="222" t="s">
        <v>1102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137</v>
      </c>
      <c r="AU109" s="19" t="s">
        <v>82</v>
      </c>
    </row>
    <row r="110" s="13" customFormat="1">
      <c r="A110" s="13"/>
      <c r="B110" s="242"/>
      <c r="C110" s="243"/>
      <c r="D110" s="244" t="s">
        <v>470</v>
      </c>
      <c r="E110" s="245" t="s">
        <v>19</v>
      </c>
      <c r="F110" s="246" t="s">
        <v>1103</v>
      </c>
      <c r="G110" s="243"/>
      <c r="H110" s="247">
        <v>135</v>
      </c>
      <c r="I110" s="248"/>
      <c r="J110" s="243"/>
      <c r="K110" s="243"/>
      <c r="L110" s="249"/>
      <c r="M110" s="250"/>
      <c r="N110" s="251"/>
      <c r="O110" s="251"/>
      <c r="P110" s="251"/>
      <c r="Q110" s="251"/>
      <c r="R110" s="251"/>
      <c r="S110" s="251"/>
      <c r="T110" s="25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3" t="s">
        <v>470</v>
      </c>
      <c r="AU110" s="253" t="s">
        <v>82</v>
      </c>
      <c r="AV110" s="13" t="s">
        <v>82</v>
      </c>
      <c r="AW110" s="13" t="s">
        <v>33</v>
      </c>
      <c r="AX110" s="13" t="s">
        <v>80</v>
      </c>
      <c r="AY110" s="253" t="s">
        <v>128</v>
      </c>
    </row>
    <row r="111" s="2" customFormat="1" ht="37.8" customHeight="1">
      <c r="A111" s="40"/>
      <c r="B111" s="41"/>
      <c r="C111" s="207" t="s">
        <v>82</v>
      </c>
      <c r="D111" s="207" t="s">
        <v>131</v>
      </c>
      <c r="E111" s="208" t="s">
        <v>1104</v>
      </c>
      <c r="F111" s="209" t="s">
        <v>1105</v>
      </c>
      <c r="G111" s="210" t="s">
        <v>524</v>
      </c>
      <c r="H111" s="211">
        <v>135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43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0.32500000000000001</v>
      </c>
      <c r="T111" s="218">
        <f>S111*H111</f>
        <v>43.875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430</v>
      </c>
      <c r="AT111" s="219" t="s">
        <v>131</v>
      </c>
      <c r="AU111" s="219" t="s">
        <v>82</v>
      </c>
      <c r="AY111" s="19" t="s">
        <v>128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80</v>
      </c>
      <c r="BK111" s="220">
        <f>ROUND(I111*H111,2)</f>
        <v>0</v>
      </c>
      <c r="BL111" s="19" t="s">
        <v>430</v>
      </c>
      <c r="BM111" s="219" t="s">
        <v>1106</v>
      </c>
    </row>
    <row r="112" s="2" customFormat="1">
      <c r="A112" s="40"/>
      <c r="B112" s="41"/>
      <c r="C112" s="42"/>
      <c r="D112" s="221" t="s">
        <v>137</v>
      </c>
      <c r="E112" s="42"/>
      <c r="F112" s="222" t="s">
        <v>1107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137</v>
      </c>
      <c r="AU112" s="19" t="s">
        <v>82</v>
      </c>
    </row>
    <row r="113" s="13" customFormat="1">
      <c r="A113" s="13"/>
      <c r="B113" s="242"/>
      <c r="C113" s="243"/>
      <c r="D113" s="244" t="s">
        <v>470</v>
      </c>
      <c r="E113" s="245" t="s">
        <v>19</v>
      </c>
      <c r="F113" s="246" t="s">
        <v>1103</v>
      </c>
      <c r="G113" s="243"/>
      <c r="H113" s="247">
        <v>135</v>
      </c>
      <c r="I113" s="248"/>
      <c r="J113" s="243"/>
      <c r="K113" s="243"/>
      <c r="L113" s="249"/>
      <c r="M113" s="250"/>
      <c r="N113" s="251"/>
      <c r="O113" s="251"/>
      <c r="P113" s="251"/>
      <c r="Q113" s="251"/>
      <c r="R113" s="251"/>
      <c r="S113" s="251"/>
      <c r="T113" s="25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3" t="s">
        <v>470</v>
      </c>
      <c r="AU113" s="253" t="s">
        <v>82</v>
      </c>
      <c r="AV113" s="13" t="s">
        <v>82</v>
      </c>
      <c r="AW113" s="13" t="s">
        <v>33</v>
      </c>
      <c r="AX113" s="13" t="s">
        <v>80</v>
      </c>
      <c r="AY113" s="253" t="s">
        <v>128</v>
      </c>
    </row>
    <row r="114" s="2" customFormat="1" ht="16.5" customHeight="1">
      <c r="A114" s="40"/>
      <c r="B114" s="41"/>
      <c r="C114" s="207" t="s">
        <v>487</v>
      </c>
      <c r="D114" s="207" t="s">
        <v>131</v>
      </c>
      <c r="E114" s="208" t="s">
        <v>465</v>
      </c>
      <c r="F114" s="209" t="s">
        <v>466</v>
      </c>
      <c r="G114" s="210" t="s">
        <v>467</v>
      </c>
      <c r="H114" s="211">
        <v>21.638000000000002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43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430</v>
      </c>
      <c r="AT114" s="219" t="s">
        <v>131</v>
      </c>
      <c r="AU114" s="219" t="s">
        <v>82</v>
      </c>
      <c r="AY114" s="19" t="s">
        <v>128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80</v>
      </c>
      <c r="BK114" s="220">
        <f>ROUND(I114*H114,2)</f>
        <v>0</v>
      </c>
      <c r="BL114" s="19" t="s">
        <v>430</v>
      </c>
      <c r="BM114" s="219" t="s">
        <v>1108</v>
      </c>
    </row>
    <row r="115" s="2" customFormat="1">
      <c r="A115" s="40"/>
      <c r="B115" s="41"/>
      <c r="C115" s="42"/>
      <c r="D115" s="221" t="s">
        <v>137</v>
      </c>
      <c r="E115" s="42"/>
      <c r="F115" s="222" t="s">
        <v>469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137</v>
      </c>
      <c r="AU115" s="19" t="s">
        <v>82</v>
      </c>
    </row>
    <row r="116" s="13" customFormat="1">
      <c r="A116" s="13"/>
      <c r="B116" s="242"/>
      <c r="C116" s="243"/>
      <c r="D116" s="244" t="s">
        <v>470</v>
      </c>
      <c r="E116" s="245" t="s">
        <v>19</v>
      </c>
      <c r="F116" s="246" t="s">
        <v>1109</v>
      </c>
      <c r="G116" s="243"/>
      <c r="H116" s="247">
        <v>55.387999999999998</v>
      </c>
      <c r="I116" s="248"/>
      <c r="J116" s="243"/>
      <c r="K116" s="243"/>
      <c r="L116" s="249"/>
      <c r="M116" s="250"/>
      <c r="N116" s="251"/>
      <c r="O116" s="251"/>
      <c r="P116" s="251"/>
      <c r="Q116" s="251"/>
      <c r="R116" s="251"/>
      <c r="S116" s="251"/>
      <c r="T116" s="25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3" t="s">
        <v>470</v>
      </c>
      <c r="AU116" s="253" t="s">
        <v>82</v>
      </c>
      <c r="AV116" s="13" t="s">
        <v>82</v>
      </c>
      <c r="AW116" s="13" t="s">
        <v>33</v>
      </c>
      <c r="AX116" s="13" t="s">
        <v>72</v>
      </c>
      <c r="AY116" s="253" t="s">
        <v>128</v>
      </c>
    </row>
    <row r="117" s="13" customFormat="1">
      <c r="A117" s="13"/>
      <c r="B117" s="242"/>
      <c r="C117" s="243"/>
      <c r="D117" s="244" t="s">
        <v>470</v>
      </c>
      <c r="E117" s="245" t="s">
        <v>19</v>
      </c>
      <c r="F117" s="246" t="s">
        <v>1110</v>
      </c>
      <c r="G117" s="243"/>
      <c r="H117" s="247">
        <v>-33.75</v>
      </c>
      <c r="I117" s="248"/>
      <c r="J117" s="243"/>
      <c r="K117" s="243"/>
      <c r="L117" s="249"/>
      <c r="M117" s="250"/>
      <c r="N117" s="251"/>
      <c r="O117" s="251"/>
      <c r="P117" s="251"/>
      <c r="Q117" s="251"/>
      <c r="R117" s="251"/>
      <c r="S117" s="251"/>
      <c r="T117" s="25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3" t="s">
        <v>470</v>
      </c>
      <c r="AU117" s="253" t="s">
        <v>82</v>
      </c>
      <c r="AV117" s="13" t="s">
        <v>82</v>
      </c>
      <c r="AW117" s="13" t="s">
        <v>33</v>
      </c>
      <c r="AX117" s="13" t="s">
        <v>72</v>
      </c>
      <c r="AY117" s="253" t="s">
        <v>128</v>
      </c>
    </row>
    <row r="118" s="14" customFormat="1">
      <c r="A118" s="14"/>
      <c r="B118" s="254"/>
      <c r="C118" s="255"/>
      <c r="D118" s="244" t="s">
        <v>470</v>
      </c>
      <c r="E118" s="256" t="s">
        <v>19</v>
      </c>
      <c r="F118" s="257" t="s">
        <v>494</v>
      </c>
      <c r="G118" s="255"/>
      <c r="H118" s="258">
        <v>21.637999999999998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4" t="s">
        <v>470</v>
      </c>
      <c r="AU118" s="264" t="s">
        <v>82</v>
      </c>
      <c r="AV118" s="14" t="s">
        <v>430</v>
      </c>
      <c r="AW118" s="14" t="s">
        <v>33</v>
      </c>
      <c r="AX118" s="14" t="s">
        <v>80</v>
      </c>
      <c r="AY118" s="264" t="s">
        <v>128</v>
      </c>
    </row>
    <row r="119" s="2" customFormat="1" ht="24.15" customHeight="1">
      <c r="A119" s="40"/>
      <c r="B119" s="41"/>
      <c r="C119" s="207" t="s">
        <v>430</v>
      </c>
      <c r="D119" s="207" t="s">
        <v>131</v>
      </c>
      <c r="E119" s="208" t="s">
        <v>1111</v>
      </c>
      <c r="F119" s="209" t="s">
        <v>1112</v>
      </c>
      <c r="G119" s="210" t="s">
        <v>467</v>
      </c>
      <c r="H119" s="211">
        <v>0.28799999999999998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43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430</v>
      </c>
      <c r="AT119" s="219" t="s">
        <v>131</v>
      </c>
      <c r="AU119" s="219" t="s">
        <v>82</v>
      </c>
      <c r="AY119" s="19" t="s">
        <v>128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80</v>
      </c>
      <c r="BK119" s="220">
        <f>ROUND(I119*H119,2)</f>
        <v>0</v>
      </c>
      <c r="BL119" s="19" t="s">
        <v>430</v>
      </c>
      <c r="BM119" s="219" t="s">
        <v>1113</v>
      </c>
    </row>
    <row r="120" s="2" customFormat="1">
      <c r="A120" s="40"/>
      <c r="B120" s="41"/>
      <c r="C120" s="42"/>
      <c r="D120" s="221" t="s">
        <v>137</v>
      </c>
      <c r="E120" s="42"/>
      <c r="F120" s="222" t="s">
        <v>1114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137</v>
      </c>
      <c r="AU120" s="19" t="s">
        <v>82</v>
      </c>
    </row>
    <row r="121" s="13" customFormat="1">
      <c r="A121" s="13"/>
      <c r="B121" s="242"/>
      <c r="C121" s="243"/>
      <c r="D121" s="244" t="s">
        <v>470</v>
      </c>
      <c r="E121" s="245" t="s">
        <v>19</v>
      </c>
      <c r="F121" s="246" t="s">
        <v>1115</v>
      </c>
      <c r="G121" s="243"/>
      <c r="H121" s="247">
        <v>0.28799999999999998</v>
      </c>
      <c r="I121" s="248"/>
      <c r="J121" s="243"/>
      <c r="K121" s="243"/>
      <c r="L121" s="249"/>
      <c r="M121" s="250"/>
      <c r="N121" s="251"/>
      <c r="O121" s="251"/>
      <c r="P121" s="251"/>
      <c r="Q121" s="251"/>
      <c r="R121" s="251"/>
      <c r="S121" s="251"/>
      <c r="T121" s="25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3" t="s">
        <v>470</v>
      </c>
      <c r="AU121" s="253" t="s">
        <v>82</v>
      </c>
      <c r="AV121" s="13" t="s">
        <v>82</v>
      </c>
      <c r="AW121" s="13" t="s">
        <v>33</v>
      </c>
      <c r="AX121" s="13" t="s">
        <v>80</v>
      </c>
      <c r="AY121" s="253" t="s">
        <v>128</v>
      </c>
    </row>
    <row r="122" s="2" customFormat="1" ht="24.15" customHeight="1">
      <c r="A122" s="40"/>
      <c r="B122" s="41"/>
      <c r="C122" s="207" t="s">
        <v>152</v>
      </c>
      <c r="D122" s="207" t="s">
        <v>131</v>
      </c>
      <c r="E122" s="208" t="s">
        <v>482</v>
      </c>
      <c r="F122" s="209" t="s">
        <v>483</v>
      </c>
      <c r="G122" s="210" t="s">
        <v>467</v>
      </c>
      <c r="H122" s="211">
        <v>5.9669999999999996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43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430</v>
      </c>
      <c r="AT122" s="219" t="s">
        <v>131</v>
      </c>
      <c r="AU122" s="219" t="s">
        <v>82</v>
      </c>
      <c r="AY122" s="19" t="s">
        <v>128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80</v>
      </c>
      <c r="BK122" s="220">
        <f>ROUND(I122*H122,2)</f>
        <v>0</v>
      </c>
      <c r="BL122" s="19" t="s">
        <v>430</v>
      </c>
      <c r="BM122" s="219" t="s">
        <v>1116</v>
      </c>
    </row>
    <row r="123" s="2" customFormat="1">
      <c r="A123" s="40"/>
      <c r="B123" s="41"/>
      <c r="C123" s="42"/>
      <c r="D123" s="221" t="s">
        <v>137</v>
      </c>
      <c r="E123" s="42"/>
      <c r="F123" s="222" t="s">
        <v>485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137</v>
      </c>
      <c r="AU123" s="19" t="s">
        <v>82</v>
      </c>
    </row>
    <row r="124" s="13" customFormat="1">
      <c r="A124" s="13"/>
      <c r="B124" s="242"/>
      <c r="C124" s="243"/>
      <c r="D124" s="244" t="s">
        <v>470</v>
      </c>
      <c r="E124" s="245" t="s">
        <v>19</v>
      </c>
      <c r="F124" s="246" t="s">
        <v>1117</v>
      </c>
      <c r="G124" s="243"/>
      <c r="H124" s="247">
        <v>5.9669999999999996</v>
      </c>
      <c r="I124" s="248"/>
      <c r="J124" s="243"/>
      <c r="K124" s="243"/>
      <c r="L124" s="249"/>
      <c r="M124" s="250"/>
      <c r="N124" s="251"/>
      <c r="O124" s="251"/>
      <c r="P124" s="251"/>
      <c r="Q124" s="251"/>
      <c r="R124" s="251"/>
      <c r="S124" s="251"/>
      <c r="T124" s="25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3" t="s">
        <v>470</v>
      </c>
      <c r="AU124" s="253" t="s">
        <v>82</v>
      </c>
      <c r="AV124" s="13" t="s">
        <v>82</v>
      </c>
      <c r="AW124" s="13" t="s">
        <v>33</v>
      </c>
      <c r="AX124" s="13" t="s">
        <v>80</v>
      </c>
      <c r="AY124" s="253" t="s">
        <v>128</v>
      </c>
    </row>
    <row r="125" s="2" customFormat="1" ht="37.8" customHeight="1">
      <c r="A125" s="40"/>
      <c r="B125" s="41"/>
      <c r="C125" s="207" t="s">
        <v>160</v>
      </c>
      <c r="D125" s="207" t="s">
        <v>131</v>
      </c>
      <c r="E125" s="208" t="s">
        <v>488</v>
      </c>
      <c r="F125" s="209" t="s">
        <v>489</v>
      </c>
      <c r="G125" s="210" t="s">
        <v>467</v>
      </c>
      <c r="H125" s="211">
        <v>27.893000000000001</v>
      </c>
      <c r="I125" s="212"/>
      <c r="J125" s="213">
        <f>ROUND(I125*H125,2)</f>
        <v>0</v>
      </c>
      <c r="K125" s="214"/>
      <c r="L125" s="46"/>
      <c r="M125" s="215" t="s">
        <v>19</v>
      </c>
      <c r="N125" s="216" t="s">
        <v>43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430</v>
      </c>
      <c r="AT125" s="219" t="s">
        <v>131</v>
      </c>
      <c r="AU125" s="219" t="s">
        <v>82</v>
      </c>
      <c r="AY125" s="19" t="s">
        <v>128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80</v>
      </c>
      <c r="BK125" s="220">
        <f>ROUND(I125*H125,2)</f>
        <v>0</v>
      </c>
      <c r="BL125" s="19" t="s">
        <v>430</v>
      </c>
      <c r="BM125" s="219" t="s">
        <v>1118</v>
      </c>
    </row>
    <row r="126" s="2" customFormat="1">
      <c r="A126" s="40"/>
      <c r="B126" s="41"/>
      <c r="C126" s="42"/>
      <c r="D126" s="221" t="s">
        <v>137</v>
      </c>
      <c r="E126" s="42"/>
      <c r="F126" s="222" t="s">
        <v>491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137</v>
      </c>
      <c r="AU126" s="19" t="s">
        <v>82</v>
      </c>
    </row>
    <row r="127" s="13" customFormat="1">
      <c r="A127" s="13"/>
      <c r="B127" s="242"/>
      <c r="C127" s="243"/>
      <c r="D127" s="244" t="s">
        <v>470</v>
      </c>
      <c r="E127" s="245" t="s">
        <v>19</v>
      </c>
      <c r="F127" s="246" t="s">
        <v>1119</v>
      </c>
      <c r="G127" s="243"/>
      <c r="H127" s="247">
        <v>27.893000000000001</v>
      </c>
      <c r="I127" s="248"/>
      <c r="J127" s="243"/>
      <c r="K127" s="243"/>
      <c r="L127" s="249"/>
      <c r="M127" s="250"/>
      <c r="N127" s="251"/>
      <c r="O127" s="251"/>
      <c r="P127" s="251"/>
      <c r="Q127" s="251"/>
      <c r="R127" s="251"/>
      <c r="S127" s="251"/>
      <c r="T127" s="25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3" t="s">
        <v>470</v>
      </c>
      <c r="AU127" s="253" t="s">
        <v>82</v>
      </c>
      <c r="AV127" s="13" t="s">
        <v>82</v>
      </c>
      <c r="AW127" s="13" t="s">
        <v>33</v>
      </c>
      <c r="AX127" s="13" t="s">
        <v>80</v>
      </c>
      <c r="AY127" s="253" t="s">
        <v>128</v>
      </c>
    </row>
    <row r="128" s="2" customFormat="1" ht="37.8" customHeight="1">
      <c r="A128" s="40"/>
      <c r="B128" s="41"/>
      <c r="C128" s="207" t="s">
        <v>510</v>
      </c>
      <c r="D128" s="207" t="s">
        <v>131</v>
      </c>
      <c r="E128" s="208" t="s">
        <v>1120</v>
      </c>
      <c r="F128" s="209" t="s">
        <v>1121</v>
      </c>
      <c r="G128" s="210" t="s">
        <v>467</v>
      </c>
      <c r="H128" s="211">
        <v>334.71600000000001</v>
      </c>
      <c r="I128" s="212"/>
      <c r="J128" s="213">
        <f>ROUND(I128*H128,2)</f>
        <v>0</v>
      </c>
      <c r="K128" s="214"/>
      <c r="L128" s="46"/>
      <c r="M128" s="215" t="s">
        <v>19</v>
      </c>
      <c r="N128" s="216" t="s">
        <v>43</v>
      </c>
      <c r="O128" s="86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430</v>
      </c>
      <c r="AT128" s="219" t="s">
        <v>131</v>
      </c>
      <c r="AU128" s="219" t="s">
        <v>82</v>
      </c>
      <c r="AY128" s="19" t="s">
        <v>128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80</v>
      </c>
      <c r="BK128" s="220">
        <f>ROUND(I128*H128,2)</f>
        <v>0</v>
      </c>
      <c r="BL128" s="19" t="s">
        <v>430</v>
      </c>
      <c r="BM128" s="219" t="s">
        <v>1122</v>
      </c>
    </row>
    <row r="129" s="2" customFormat="1">
      <c r="A129" s="40"/>
      <c r="B129" s="41"/>
      <c r="C129" s="42"/>
      <c r="D129" s="221" t="s">
        <v>137</v>
      </c>
      <c r="E129" s="42"/>
      <c r="F129" s="222" t="s">
        <v>1123</v>
      </c>
      <c r="G129" s="42"/>
      <c r="H129" s="42"/>
      <c r="I129" s="223"/>
      <c r="J129" s="42"/>
      <c r="K129" s="42"/>
      <c r="L129" s="46"/>
      <c r="M129" s="224"/>
      <c r="N129" s="22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137</v>
      </c>
      <c r="AU129" s="19" t="s">
        <v>82</v>
      </c>
    </row>
    <row r="130" s="13" customFormat="1">
      <c r="A130" s="13"/>
      <c r="B130" s="242"/>
      <c r="C130" s="243"/>
      <c r="D130" s="244" t="s">
        <v>470</v>
      </c>
      <c r="E130" s="245" t="s">
        <v>19</v>
      </c>
      <c r="F130" s="246" t="s">
        <v>1124</v>
      </c>
      <c r="G130" s="243"/>
      <c r="H130" s="247">
        <v>334.71600000000001</v>
      </c>
      <c r="I130" s="248"/>
      <c r="J130" s="243"/>
      <c r="K130" s="243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470</v>
      </c>
      <c r="AU130" s="253" t="s">
        <v>82</v>
      </c>
      <c r="AV130" s="13" t="s">
        <v>82</v>
      </c>
      <c r="AW130" s="13" t="s">
        <v>33</v>
      </c>
      <c r="AX130" s="13" t="s">
        <v>80</v>
      </c>
      <c r="AY130" s="253" t="s">
        <v>128</v>
      </c>
    </row>
    <row r="131" s="2" customFormat="1" ht="24.15" customHeight="1">
      <c r="A131" s="40"/>
      <c r="B131" s="41"/>
      <c r="C131" s="207" t="s">
        <v>517</v>
      </c>
      <c r="D131" s="207" t="s">
        <v>131</v>
      </c>
      <c r="E131" s="208" t="s">
        <v>1125</v>
      </c>
      <c r="F131" s="209" t="s">
        <v>1126</v>
      </c>
      <c r="G131" s="210" t="s">
        <v>467</v>
      </c>
      <c r="H131" s="211">
        <v>27.893000000000001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43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430</v>
      </c>
      <c r="AT131" s="219" t="s">
        <v>131</v>
      </c>
      <c r="AU131" s="219" t="s">
        <v>82</v>
      </c>
      <c r="AY131" s="19" t="s">
        <v>128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80</v>
      </c>
      <c r="BK131" s="220">
        <f>ROUND(I131*H131,2)</f>
        <v>0</v>
      </c>
      <c r="BL131" s="19" t="s">
        <v>430</v>
      </c>
      <c r="BM131" s="219" t="s">
        <v>1127</v>
      </c>
    </row>
    <row r="132" s="2" customFormat="1">
      <c r="A132" s="40"/>
      <c r="B132" s="41"/>
      <c r="C132" s="42"/>
      <c r="D132" s="221" t="s">
        <v>137</v>
      </c>
      <c r="E132" s="42"/>
      <c r="F132" s="222" t="s">
        <v>1128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137</v>
      </c>
      <c r="AU132" s="19" t="s">
        <v>82</v>
      </c>
    </row>
    <row r="133" s="2" customFormat="1" ht="24.15" customHeight="1">
      <c r="A133" s="40"/>
      <c r="B133" s="41"/>
      <c r="C133" s="207" t="s">
        <v>176</v>
      </c>
      <c r="D133" s="207" t="s">
        <v>131</v>
      </c>
      <c r="E133" s="208" t="s">
        <v>495</v>
      </c>
      <c r="F133" s="209" t="s">
        <v>496</v>
      </c>
      <c r="G133" s="210" t="s">
        <v>497</v>
      </c>
      <c r="H133" s="211">
        <v>29.492999999999999</v>
      </c>
      <c r="I133" s="212"/>
      <c r="J133" s="213">
        <f>ROUND(I133*H133,2)</f>
        <v>0</v>
      </c>
      <c r="K133" s="214"/>
      <c r="L133" s="46"/>
      <c r="M133" s="215" t="s">
        <v>19</v>
      </c>
      <c r="N133" s="216" t="s">
        <v>43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430</v>
      </c>
      <c r="AT133" s="219" t="s">
        <v>131</v>
      </c>
      <c r="AU133" s="219" t="s">
        <v>82</v>
      </c>
      <c r="AY133" s="19" t="s">
        <v>128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80</v>
      </c>
      <c r="BK133" s="220">
        <f>ROUND(I133*H133,2)</f>
        <v>0</v>
      </c>
      <c r="BL133" s="19" t="s">
        <v>430</v>
      </c>
      <c r="BM133" s="219" t="s">
        <v>1129</v>
      </c>
    </row>
    <row r="134" s="2" customFormat="1">
      <c r="A134" s="40"/>
      <c r="B134" s="41"/>
      <c r="C134" s="42"/>
      <c r="D134" s="221" t="s">
        <v>137</v>
      </c>
      <c r="E134" s="42"/>
      <c r="F134" s="222" t="s">
        <v>499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137</v>
      </c>
      <c r="AU134" s="19" t="s">
        <v>82</v>
      </c>
    </row>
    <row r="135" s="13" customFormat="1">
      <c r="A135" s="13"/>
      <c r="B135" s="242"/>
      <c r="C135" s="243"/>
      <c r="D135" s="244" t="s">
        <v>470</v>
      </c>
      <c r="E135" s="245" t="s">
        <v>19</v>
      </c>
      <c r="F135" s="246" t="s">
        <v>1130</v>
      </c>
      <c r="G135" s="243"/>
      <c r="H135" s="247">
        <v>29.492999999999999</v>
      </c>
      <c r="I135" s="248"/>
      <c r="J135" s="243"/>
      <c r="K135" s="243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470</v>
      </c>
      <c r="AU135" s="253" t="s">
        <v>82</v>
      </c>
      <c r="AV135" s="13" t="s">
        <v>82</v>
      </c>
      <c r="AW135" s="13" t="s">
        <v>33</v>
      </c>
      <c r="AX135" s="13" t="s">
        <v>80</v>
      </c>
      <c r="AY135" s="253" t="s">
        <v>128</v>
      </c>
    </row>
    <row r="136" s="2" customFormat="1" ht="24.15" customHeight="1">
      <c r="A136" s="40"/>
      <c r="B136" s="41"/>
      <c r="C136" s="207" t="s">
        <v>181</v>
      </c>
      <c r="D136" s="207" t="s">
        <v>131</v>
      </c>
      <c r="E136" s="208" t="s">
        <v>1131</v>
      </c>
      <c r="F136" s="209" t="s">
        <v>1132</v>
      </c>
      <c r="G136" s="210" t="s">
        <v>467</v>
      </c>
      <c r="H136" s="211">
        <v>22.5</v>
      </c>
      <c r="I136" s="212"/>
      <c r="J136" s="213">
        <f>ROUND(I136*H136,2)</f>
        <v>0</v>
      </c>
      <c r="K136" s="214"/>
      <c r="L136" s="46"/>
      <c r="M136" s="215" t="s">
        <v>19</v>
      </c>
      <c r="N136" s="216" t="s">
        <v>43</v>
      </c>
      <c r="O136" s="86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430</v>
      </c>
      <c r="AT136" s="219" t="s">
        <v>131</v>
      </c>
      <c r="AU136" s="219" t="s">
        <v>82</v>
      </c>
      <c r="AY136" s="19" t="s">
        <v>128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9" t="s">
        <v>80</v>
      </c>
      <c r="BK136" s="220">
        <f>ROUND(I136*H136,2)</f>
        <v>0</v>
      </c>
      <c r="BL136" s="19" t="s">
        <v>430</v>
      </c>
      <c r="BM136" s="219" t="s">
        <v>1133</v>
      </c>
    </row>
    <row r="137" s="2" customFormat="1">
      <c r="A137" s="40"/>
      <c r="B137" s="41"/>
      <c r="C137" s="42"/>
      <c r="D137" s="221" t="s">
        <v>137</v>
      </c>
      <c r="E137" s="42"/>
      <c r="F137" s="222" t="s">
        <v>1134</v>
      </c>
      <c r="G137" s="42"/>
      <c r="H137" s="42"/>
      <c r="I137" s="223"/>
      <c r="J137" s="42"/>
      <c r="K137" s="42"/>
      <c r="L137" s="46"/>
      <c r="M137" s="224"/>
      <c r="N137" s="22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137</v>
      </c>
      <c r="AU137" s="19" t="s">
        <v>82</v>
      </c>
    </row>
    <row r="138" s="13" customFormat="1">
      <c r="A138" s="13"/>
      <c r="B138" s="242"/>
      <c r="C138" s="243"/>
      <c r="D138" s="244" t="s">
        <v>470</v>
      </c>
      <c r="E138" s="245" t="s">
        <v>19</v>
      </c>
      <c r="F138" s="246" t="s">
        <v>1135</v>
      </c>
      <c r="G138" s="243"/>
      <c r="H138" s="247">
        <v>22.5</v>
      </c>
      <c r="I138" s="248"/>
      <c r="J138" s="243"/>
      <c r="K138" s="243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470</v>
      </c>
      <c r="AU138" s="253" t="s">
        <v>82</v>
      </c>
      <c r="AV138" s="13" t="s">
        <v>82</v>
      </c>
      <c r="AW138" s="13" t="s">
        <v>33</v>
      </c>
      <c r="AX138" s="13" t="s">
        <v>80</v>
      </c>
      <c r="AY138" s="253" t="s">
        <v>128</v>
      </c>
    </row>
    <row r="139" s="2" customFormat="1" ht="16.5" customHeight="1">
      <c r="A139" s="40"/>
      <c r="B139" s="41"/>
      <c r="C139" s="226" t="s">
        <v>186</v>
      </c>
      <c r="D139" s="226" t="s">
        <v>140</v>
      </c>
      <c r="E139" s="227" t="s">
        <v>1136</v>
      </c>
      <c r="F139" s="228" t="s">
        <v>1137</v>
      </c>
      <c r="G139" s="229" t="s">
        <v>497</v>
      </c>
      <c r="H139" s="230">
        <v>40.5</v>
      </c>
      <c r="I139" s="231"/>
      <c r="J139" s="232">
        <f>ROUND(I139*H139,2)</f>
        <v>0</v>
      </c>
      <c r="K139" s="233"/>
      <c r="L139" s="234"/>
      <c r="M139" s="235" t="s">
        <v>19</v>
      </c>
      <c r="N139" s="236" t="s">
        <v>43</v>
      </c>
      <c r="O139" s="86"/>
      <c r="P139" s="217">
        <f>O139*H139</f>
        <v>0</v>
      </c>
      <c r="Q139" s="217">
        <v>1</v>
      </c>
      <c r="R139" s="217">
        <f>Q139*H139</f>
        <v>40.5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517</v>
      </c>
      <c r="AT139" s="219" t="s">
        <v>140</v>
      </c>
      <c r="AU139" s="219" t="s">
        <v>82</v>
      </c>
      <c r="AY139" s="19" t="s">
        <v>128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80</v>
      </c>
      <c r="BK139" s="220">
        <f>ROUND(I139*H139,2)</f>
        <v>0</v>
      </c>
      <c r="BL139" s="19" t="s">
        <v>430</v>
      </c>
      <c r="BM139" s="219" t="s">
        <v>1138</v>
      </c>
    </row>
    <row r="140" s="13" customFormat="1">
      <c r="A140" s="13"/>
      <c r="B140" s="242"/>
      <c r="C140" s="243"/>
      <c r="D140" s="244" t="s">
        <v>470</v>
      </c>
      <c r="E140" s="245" t="s">
        <v>19</v>
      </c>
      <c r="F140" s="246" t="s">
        <v>1139</v>
      </c>
      <c r="G140" s="243"/>
      <c r="H140" s="247">
        <v>40.5</v>
      </c>
      <c r="I140" s="248"/>
      <c r="J140" s="243"/>
      <c r="K140" s="243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470</v>
      </c>
      <c r="AU140" s="253" t="s">
        <v>82</v>
      </c>
      <c r="AV140" s="13" t="s">
        <v>82</v>
      </c>
      <c r="AW140" s="13" t="s">
        <v>33</v>
      </c>
      <c r="AX140" s="13" t="s">
        <v>80</v>
      </c>
      <c r="AY140" s="253" t="s">
        <v>128</v>
      </c>
    </row>
    <row r="141" s="12" customFormat="1" ht="22.8" customHeight="1">
      <c r="A141" s="12"/>
      <c r="B141" s="191"/>
      <c r="C141" s="192"/>
      <c r="D141" s="193" t="s">
        <v>71</v>
      </c>
      <c r="E141" s="205" t="s">
        <v>82</v>
      </c>
      <c r="F141" s="205" t="s">
        <v>1140</v>
      </c>
      <c r="G141" s="192"/>
      <c r="H141" s="192"/>
      <c r="I141" s="195"/>
      <c r="J141" s="206">
        <f>BK141</f>
        <v>0</v>
      </c>
      <c r="K141" s="192"/>
      <c r="L141" s="197"/>
      <c r="M141" s="198"/>
      <c r="N141" s="199"/>
      <c r="O141" s="199"/>
      <c r="P141" s="200">
        <f>SUM(P142:P144)</f>
        <v>0</v>
      </c>
      <c r="Q141" s="199"/>
      <c r="R141" s="200">
        <f>SUM(R142:R144)</f>
        <v>0.66269375999999991</v>
      </c>
      <c r="S141" s="199"/>
      <c r="T141" s="201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2" t="s">
        <v>80</v>
      </c>
      <c r="AT141" s="203" t="s">
        <v>71</v>
      </c>
      <c r="AU141" s="203" t="s">
        <v>80</v>
      </c>
      <c r="AY141" s="202" t="s">
        <v>128</v>
      </c>
      <c r="BK141" s="204">
        <f>SUM(BK142:BK144)</f>
        <v>0</v>
      </c>
    </row>
    <row r="142" s="2" customFormat="1" ht="16.5" customHeight="1">
      <c r="A142" s="40"/>
      <c r="B142" s="41"/>
      <c r="C142" s="207" t="s">
        <v>191</v>
      </c>
      <c r="D142" s="207" t="s">
        <v>131</v>
      </c>
      <c r="E142" s="208" t="s">
        <v>1141</v>
      </c>
      <c r="F142" s="209" t="s">
        <v>1142</v>
      </c>
      <c r="G142" s="210" t="s">
        <v>467</v>
      </c>
      <c r="H142" s="211">
        <v>0.28799999999999998</v>
      </c>
      <c r="I142" s="212"/>
      <c r="J142" s="213">
        <f>ROUND(I142*H142,2)</f>
        <v>0</v>
      </c>
      <c r="K142" s="214"/>
      <c r="L142" s="46"/>
      <c r="M142" s="215" t="s">
        <v>19</v>
      </c>
      <c r="N142" s="216" t="s">
        <v>43</v>
      </c>
      <c r="O142" s="86"/>
      <c r="P142" s="217">
        <f>O142*H142</f>
        <v>0</v>
      </c>
      <c r="Q142" s="217">
        <v>2.3010199999999998</v>
      </c>
      <c r="R142" s="217">
        <f>Q142*H142</f>
        <v>0.66269375999999991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430</v>
      </c>
      <c r="AT142" s="219" t="s">
        <v>131</v>
      </c>
      <c r="AU142" s="219" t="s">
        <v>82</v>
      </c>
      <c r="AY142" s="19" t="s">
        <v>128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80</v>
      </c>
      <c r="BK142" s="220">
        <f>ROUND(I142*H142,2)</f>
        <v>0</v>
      </c>
      <c r="BL142" s="19" t="s">
        <v>430</v>
      </c>
      <c r="BM142" s="219" t="s">
        <v>1143</v>
      </c>
    </row>
    <row r="143" s="2" customFormat="1">
      <c r="A143" s="40"/>
      <c r="B143" s="41"/>
      <c r="C143" s="42"/>
      <c r="D143" s="221" t="s">
        <v>137</v>
      </c>
      <c r="E143" s="42"/>
      <c r="F143" s="222" t="s">
        <v>1144</v>
      </c>
      <c r="G143" s="42"/>
      <c r="H143" s="42"/>
      <c r="I143" s="223"/>
      <c r="J143" s="42"/>
      <c r="K143" s="42"/>
      <c r="L143" s="46"/>
      <c r="M143" s="224"/>
      <c r="N143" s="22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137</v>
      </c>
      <c r="AU143" s="19" t="s">
        <v>82</v>
      </c>
    </row>
    <row r="144" s="13" customFormat="1">
      <c r="A144" s="13"/>
      <c r="B144" s="242"/>
      <c r="C144" s="243"/>
      <c r="D144" s="244" t="s">
        <v>470</v>
      </c>
      <c r="E144" s="245" t="s">
        <v>19</v>
      </c>
      <c r="F144" s="246" t="s">
        <v>1115</v>
      </c>
      <c r="G144" s="243"/>
      <c r="H144" s="247">
        <v>0.28799999999999998</v>
      </c>
      <c r="I144" s="248"/>
      <c r="J144" s="243"/>
      <c r="K144" s="243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470</v>
      </c>
      <c r="AU144" s="253" t="s">
        <v>82</v>
      </c>
      <c r="AV144" s="13" t="s">
        <v>82</v>
      </c>
      <c r="AW144" s="13" t="s">
        <v>33</v>
      </c>
      <c r="AX144" s="13" t="s">
        <v>80</v>
      </c>
      <c r="AY144" s="253" t="s">
        <v>128</v>
      </c>
    </row>
    <row r="145" s="12" customFormat="1" ht="22.8" customHeight="1">
      <c r="A145" s="12"/>
      <c r="B145" s="191"/>
      <c r="C145" s="192"/>
      <c r="D145" s="193" t="s">
        <v>71</v>
      </c>
      <c r="E145" s="205" t="s">
        <v>487</v>
      </c>
      <c r="F145" s="205" t="s">
        <v>1145</v>
      </c>
      <c r="G145" s="192"/>
      <c r="H145" s="192"/>
      <c r="I145" s="195"/>
      <c r="J145" s="206">
        <f>BK145</f>
        <v>0</v>
      </c>
      <c r="K145" s="192"/>
      <c r="L145" s="197"/>
      <c r="M145" s="198"/>
      <c r="N145" s="199"/>
      <c r="O145" s="199"/>
      <c r="P145" s="200">
        <f>SUM(P146:P219)</f>
        <v>0</v>
      </c>
      <c r="Q145" s="199"/>
      <c r="R145" s="200">
        <f>SUM(R146:R219)</f>
        <v>13.333258290000002</v>
      </c>
      <c r="S145" s="199"/>
      <c r="T145" s="201">
        <f>SUM(T146:T219)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2" t="s">
        <v>80</v>
      </c>
      <c r="AT145" s="203" t="s">
        <v>71</v>
      </c>
      <c r="AU145" s="203" t="s">
        <v>80</v>
      </c>
      <c r="AY145" s="202" t="s">
        <v>128</v>
      </c>
      <c r="BK145" s="204">
        <f>SUM(BK146:BK219)</f>
        <v>0</v>
      </c>
    </row>
    <row r="146" s="2" customFormat="1" ht="24.15" customHeight="1">
      <c r="A146" s="40"/>
      <c r="B146" s="41"/>
      <c r="C146" s="207" t="s">
        <v>198</v>
      </c>
      <c r="D146" s="207" t="s">
        <v>131</v>
      </c>
      <c r="E146" s="208" t="s">
        <v>1146</v>
      </c>
      <c r="F146" s="209" t="s">
        <v>1147</v>
      </c>
      <c r="G146" s="210" t="s">
        <v>467</v>
      </c>
      <c r="H146" s="211">
        <v>0.59899999999999998</v>
      </c>
      <c r="I146" s="212"/>
      <c r="J146" s="213">
        <f>ROUND(I146*H146,2)</f>
        <v>0</v>
      </c>
      <c r="K146" s="214"/>
      <c r="L146" s="46"/>
      <c r="M146" s="215" t="s">
        <v>19</v>
      </c>
      <c r="N146" s="216" t="s">
        <v>43</v>
      </c>
      <c r="O146" s="86"/>
      <c r="P146" s="217">
        <f>O146*H146</f>
        <v>0</v>
      </c>
      <c r="Q146" s="217">
        <v>1.8775</v>
      </c>
      <c r="R146" s="217">
        <f>Q146*H146</f>
        <v>1.1246224999999999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430</v>
      </c>
      <c r="AT146" s="219" t="s">
        <v>131</v>
      </c>
      <c r="AU146" s="219" t="s">
        <v>82</v>
      </c>
      <c r="AY146" s="19" t="s">
        <v>128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9" t="s">
        <v>80</v>
      </c>
      <c r="BK146" s="220">
        <f>ROUND(I146*H146,2)</f>
        <v>0</v>
      </c>
      <c r="BL146" s="19" t="s">
        <v>430</v>
      </c>
      <c r="BM146" s="219" t="s">
        <v>1148</v>
      </c>
    </row>
    <row r="147" s="2" customFormat="1">
      <c r="A147" s="40"/>
      <c r="B147" s="41"/>
      <c r="C147" s="42"/>
      <c r="D147" s="221" t="s">
        <v>137</v>
      </c>
      <c r="E147" s="42"/>
      <c r="F147" s="222" t="s">
        <v>1149</v>
      </c>
      <c r="G147" s="42"/>
      <c r="H147" s="42"/>
      <c r="I147" s="223"/>
      <c r="J147" s="42"/>
      <c r="K147" s="42"/>
      <c r="L147" s="46"/>
      <c r="M147" s="224"/>
      <c r="N147" s="22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137</v>
      </c>
      <c r="AU147" s="19" t="s">
        <v>82</v>
      </c>
    </row>
    <row r="148" s="13" customFormat="1">
      <c r="A148" s="13"/>
      <c r="B148" s="242"/>
      <c r="C148" s="243"/>
      <c r="D148" s="244" t="s">
        <v>470</v>
      </c>
      <c r="E148" s="245" t="s">
        <v>19</v>
      </c>
      <c r="F148" s="246" t="s">
        <v>1150</v>
      </c>
      <c r="G148" s="243"/>
      <c r="H148" s="247">
        <v>0.213</v>
      </c>
      <c r="I148" s="248"/>
      <c r="J148" s="243"/>
      <c r="K148" s="243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470</v>
      </c>
      <c r="AU148" s="253" t="s">
        <v>82</v>
      </c>
      <c r="AV148" s="13" t="s">
        <v>82</v>
      </c>
      <c r="AW148" s="13" t="s">
        <v>33</v>
      </c>
      <c r="AX148" s="13" t="s">
        <v>72</v>
      </c>
      <c r="AY148" s="253" t="s">
        <v>128</v>
      </c>
    </row>
    <row r="149" s="13" customFormat="1">
      <c r="A149" s="13"/>
      <c r="B149" s="242"/>
      <c r="C149" s="243"/>
      <c r="D149" s="244" t="s">
        <v>470</v>
      </c>
      <c r="E149" s="245" t="s">
        <v>19</v>
      </c>
      <c r="F149" s="246" t="s">
        <v>1151</v>
      </c>
      <c r="G149" s="243"/>
      <c r="H149" s="247">
        <v>0.041000000000000002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470</v>
      </c>
      <c r="AU149" s="253" t="s">
        <v>82</v>
      </c>
      <c r="AV149" s="13" t="s">
        <v>82</v>
      </c>
      <c r="AW149" s="13" t="s">
        <v>33</v>
      </c>
      <c r="AX149" s="13" t="s">
        <v>72</v>
      </c>
      <c r="AY149" s="253" t="s">
        <v>128</v>
      </c>
    </row>
    <row r="150" s="13" customFormat="1">
      <c r="A150" s="13"/>
      <c r="B150" s="242"/>
      <c r="C150" s="243"/>
      <c r="D150" s="244" t="s">
        <v>470</v>
      </c>
      <c r="E150" s="245" t="s">
        <v>19</v>
      </c>
      <c r="F150" s="246" t="s">
        <v>1152</v>
      </c>
      <c r="G150" s="243"/>
      <c r="H150" s="247">
        <v>0.071999999999999995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470</v>
      </c>
      <c r="AU150" s="253" t="s">
        <v>82</v>
      </c>
      <c r="AV150" s="13" t="s">
        <v>82</v>
      </c>
      <c r="AW150" s="13" t="s">
        <v>33</v>
      </c>
      <c r="AX150" s="13" t="s">
        <v>72</v>
      </c>
      <c r="AY150" s="253" t="s">
        <v>128</v>
      </c>
    </row>
    <row r="151" s="13" customFormat="1">
      <c r="A151" s="13"/>
      <c r="B151" s="242"/>
      <c r="C151" s="243"/>
      <c r="D151" s="244" t="s">
        <v>470</v>
      </c>
      <c r="E151" s="245" t="s">
        <v>19</v>
      </c>
      <c r="F151" s="246" t="s">
        <v>1153</v>
      </c>
      <c r="G151" s="243"/>
      <c r="H151" s="247">
        <v>0.27300000000000002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470</v>
      </c>
      <c r="AU151" s="253" t="s">
        <v>82</v>
      </c>
      <c r="AV151" s="13" t="s">
        <v>82</v>
      </c>
      <c r="AW151" s="13" t="s">
        <v>33</v>
      </c>
      <c r="AX151" s="13" t="s">
        <v>72</v>
      </c>
      <c r="AY151" s="253" t="s">
        <v>128</v>
      </c>
    </row>
    <row r="152" s="14" customFormat="1">
      <c r="A152" s="14"/>
      <c r="B152" s="254"/>
      <c r="C152" s="255"/>
      <c r="D152" s="244" t="s">
        <v>470</v>
      </c>
      <c r="E152" s="256" t="s">
        <v>19</v>
      </c>
      <c r="F152" s="257" t="s">
        <v>494</v>
      </c>
      <c r="G152" s="255"/>
      <c r="H152" s="258">
        <v>0.59899999999999998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4" t="s">
        <v>470</v>
      </c>
      <c r="AU152" s="264" t="s">
        <v>82</v>
      </c>
      <c r="AV152" s="14" t="s">
        <v>430</v>
      </c>
      <c r="AW152" s="14" t="s">
        <v>33</v>
      </c>
      <c r="AX152" s="14" t="s">
        <v>80</v>
      </c>
      <c r="AY152" s="264" t="s">
        <v>128</v>
      </c>
    </row>
    <row r="153" s="2" customFormat="1" ht="24.15" customHeight="1">
      <c r="A153" s="40"/>
      <c r="B153" s="41"/>
      <c r="C153" s="207" t="s">
        <v>208</v>
      </c>
      <c r="D153" s="207" t="s">
        <v>131</v>
      </c>
      <c r="E153" s="208" t="s">
        <v>1154</v>
      </c>
      <c r="F153" s="209" t="s">
        <v>1155</v>
      </c>
      <c r="G153" s="210" t="s">
        <v>467</v>
      </c>
      <c r="H153" s="211">
        <v>0.52700000000000002</v>
      </c>
      <c r="I153" s="212"/>
      <c r="J153" s="213">
        <f>ROUND(I153*H153,2)</f>
        <v>0</v>
      </c>
      <c r="K153" s="214"/>
      <c r="L153" s="46"/>
      <c r="M153" s="215" t="s">
        <v>19</v>
      </c>
      <c r="N153" s="216" t="s">
        <v>43</v>
      </c>
      <c r="O153" s="86"/>
      <c r="P153" s="217">
        <f>O153*H153</f>
        <v>0</v>
      </c>
      <c r="Q153" s="217">
        <v>2.2284000000000002</v>
      </c>
      <c r="R153" s="217">
        <f>Q153*H153</f>
        <v>1.1743668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430</v>
      </c>
      <c r="AT153" s="219" t="s">
        <v>131</v>
      </c>
      <c r="AU153" s="219" t="s">
        <v>82</v>
      </c>
      <c r="AY153" s="19" t="s">
        <v>128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80</v>
      </c>
      <c r="BK153" s="220">
        <f>ROUND(I153*H153,2)</f>
        <v>0</v>
      </c>
      <c r="BL153" s="19" t="s">
        <v>430</v>
      </c>
      <c r="BM153" s="219" t="s">
        <v>1156</v>
      </c>
    </row>
    <row r="154" s="2" customFormat="1">
      <c r="A154" s="40"/>
      <c r="B154" s="41"/>
      <c r="C154" s="42"/>
      <c r="D154" s="221" t="s">
        <v>137</v>
      </c>
      <c r="E154" s="42"/>
      <c r="F154" s="222" t="s">
        <v>1157</v>
      </c>
      <c r="G154" s="42"/>
      <c r="H154" s="42"/>
      <c r="I154" s="223"/>
      <c r="J154" s="42"/>
      <c r="K154" s="42"/>
      <c r="L154" s="46"/>
      <c r="M154" s="224"/>
      <c r="N154" s="22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137</v>
      </c>
      <c r="AU154" s="19" t="s">
        <v>82</v>
      </c>
    </row>
    <row r="155" s="13" customFormat="1">
      <c r="A155" s="13"/>
      <c r="B155" s="242"/>
      <c r="C155" s="243"/>
      <c r="D155" s="244" t="s">
        <v>470</v>
      </c>
      <c r="E155" s="245" t="s">
        <v>19</v>
      </c>
      <c r="F155" s="246" t="s">
        <v>1158</v>
      </c>
      <c r="G155" s="243"/>
      <c r="H155" s="247">
        <v>0.52700000000000002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470</v>
      </c>
      <c r="AU155" s="253" t="s">
        <v>82</v>
      </c>
      <c r="AV155" s="13" t="s">
        <v>82</v>
      </c>
      <c r="AW155" s="13" t="s">
        <v>33</v>
      </c>
      <c r="AX155" s="13" t="s">
        <v>80</v>
      </c>
      <c r="AY155" s="253" t="s">
        <v>128</v>
      </c>
    </row>
    <row r="156" s="2" customFormat="1" ht="33" customHeight="1">
      <c r="A156" s="40"/>
      <c r="B156" s="41"/>
      <c r="C156" s="207" t="s">
        <v>8</v>
      </c>
      <c r="D156" s="207" t="s">
        <v>131</v>
      </c>
      <c r="E156" s="208" t="s">
        <v>1159</v>
      </c>
      <c r="F156" s="209" t="s">
        <v>1160</v>
      </c>
      <c r="G156" s="210" t="s">
        <v>524</v>
      </c>
      <c r="H156" s="211">
        <v>0.40500000000000003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43</v>
      </c>
      <c r="O156" s="86"/>
      <c r="P156" s="217">
        <f>O156*H156</f>
        <v>0</v>
      </c>
      <c r="Q156" s="217">
        <v>0.21023</v>
      </c>
      <c r="R156" s="217">
        <f>Q156*H156</f>
        <v>0.085143150000000001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430</v>
      </c>
      <c r="AT156" s="219" t="s">
        <v>131</v>
      </c>
      <c r="AU156" s="219" t="s">
        <v>82</v>
      </c>
      <c r="AY156" s="19" t="s">
        <v>128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80</v>
      </c>
      <c r="BK156" s="220">
        <f>ROUND(I156*H156,2)</f>
        <v>0</v>
      </c>
      <c r="BL156" s="19" t="s">
        <v>430</v>
      </c>
      <c r="BM156" s="219" t="s">
        <v>1161</v>
      </c>
    </row>
    <row r="157" s="2" customFormat="1">
      <c r="A157" s="40"/>
      <c r="B157" s="41"/>
      <c r="C157" s="42"/>
      <c r="D157" s="221" t="s">
        <v>137</v>
      </c>
      <c r="E157" s="42"/>
      <c r="F157" s="222" t="s">
        <v>1162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137</v>
      </c>
      <c r="AU157" s="19" t="s">
        <v>82</v>
      </c>
    </row>
    <row r="158" s="13" customFormat="1">
      <c r="A158" s="13"/>
      <c r="B158" s="242"/>
      <c r="C158" s="243"/>
      <c r="D158" s="244" t="s">
        <v>470</v>
      </c>
      <c r="E158" s="245" t="s">
        <v>19</v>
      </c>
      <c r="F158" s="246" t="s">
        <v>1163</v>
      </c>
      <c r="G158" s="243"/>
      <c r="H158" s="247">
        <v>0.40500000000000003</v>
      </c>
      <c r="I158" s="248"/>
      <c r="J158" s="243"/>
      <c r="K158" s="243"/>
      <c r="L158" s="249"/>
      <c r="M158" s="250"/>
      <c r="N158" s="251"/>
      <c r="O158" s="251"/>
      <c r="P158" s="251"/>
      <c r="Q158" s="251"/>
      <c r="R158" s="251"/>
      <c r="S158" s="251"/>
      <c r="T158" s="25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3" t="s">
        <v>470</v>
      </c>
      <c r="AU158" s="253" t="s">
        <v>82</v>
      </c>
      <c r="AV158" s="13" t="s">
        <v>82</v>
      </c>
      <c r="AW158" s="13" t="s">
        <v>33</v>
      </c>
      <c r="AX158" s="13" t="s">
        <v>80</v>
      </c>
      <c r="AY158" s="253" t="s">
        <v>128</v>
      </c>
    </row>
    <row r="159" s="2" customFormat="1" ht="21.75" customHeight="1">
      <c r="A159" s="40"/>
      <c r="B159" s="41"/>
      <c r="C159" s="207" t="s">
        <v>135</v>
      </c>
      <c r="D159" s="207" t="s">
        <v>131</v>
      </c>
      <c r="E159" s="208" t="s">
        <v>1164</v>
      </c>
      <c r="F159" s="209" t="s">
        <v>1165</v>
      </c>
      <c r="G159" s="210" t="s">
        <v>240</v>
      </c>
      <c r="H159" s="211">
        <v>14</v>
      </c>
      <c r="I159" s="212"/>
      <c r="J159" s="213">
        <f>ROUND(I159*H159,2)</f>
        <v>0</v>
      </c>
      <c r="K159" s="214"/>
      <c r="L159" s="46"/>
      <c r="M159" s="215" t="s">
        <v>19</v>
      </c>
      <c r="N159" s="216" t="s">
        <v>43</v>
      </c>
      <c r="O159" s="86"/>
      <c r="P159" s="217">
        <f>O159*H159</f>
        <v>0</v>
      </c>
      <c r="Q159" s="217">
        <v>0.02588</v>
      </c>
      <c r="R159" s="217">
        <f>Q159*H159</f>
        <v>0.36231999999999998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430</v>
      </c>
      <c r="AT159" s="219" t="s">
        <v>131</v>
      </c>
      <c r="AU159" s="219" t="s">
        <v>82</v>
      </c>
      <c r="AY159" s="19" t="s">
        <v>128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80</v>
      </c>
      <c r="BK159" s="220">
        <f>ROUND(I159*H159,2)</f>
        <v>0</v>
      </c>
      <c r="BL159" s="19" t="s">
        <v>430</v>
      </c>
      <c r="BM159" s="219" t="s">
        <v>1166</v>
      </c>
    </row>
    <row r="160" s="2" customFormat="1">
      <c r="A160" s="40"/>
      <c r="B160" s="41"/>
      <c r="C160" s="42"/>
      <c r="D160" s="221" t="s">
        <v>137</v>
      </c>
      <c r="E160" s="42"/>
      <c r="F160" s="222" t="s">
        <v>1167</v>
      </c>
      <c r="G160" s="42"/>
      <c r="H160" s="42"/>
      <c r="I160" s="223"/>
      <c r="J160" s="42"/>
      <c r="K160" s="42"/>
      <c r="L160" s="46"/>
      <c r="M160" s="224"/>
      <c r="N160" s="22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137</v>
      </c>
      <c r="AU160" s="19" t="s">
        <v>82</v>
      </c>
    </row>
    <row r="161" s="2" customFormat="1" ht="16.5" customHeight="1">
      <c r="A161" s="40"/>
      <c r="B161" s="41"/>
      <c r="C161" s="226" t="s">
        <v>213</v>
      </c>
      <c r="D161" s="226" t="s">
        <v>140</v>
      </c>
      <c r="E161" s="227" t="s">
        <v>1168</v>
      </c>
      <c r="F161" s="228" t="s">
        <v>1169</v>
      </c>
      <c r="G161" s="229" t="s">
        <v>240</v>
      </c>
      <c r="H161" s="230">
        <v>8</v>
      </c>
      <c r="I161" s="231"/>
      <c r="J161" s="232">
        <f>ROUND(I161*H161,2)</f>
        <v>0</v>
      </c>
      <c r="K161" s="233"/>
      <c r="L161" s="234"/>
      <c r="M161" s="235" t="s">
        <v>19</v>
      </c>
      <c r="N161" s="236" t="s">
        <v>43</v>
      </c>
      <c r="O161" s="86"/>
      <c r="P161" s="217">
        <f>O161*H161</f>
        <v>0</v>
      </c>
      <c r="Q161" s="217">
        <v>0.028000000000000001</v>
      </c>
      <c r="R161" s="217">
        <f>Q161*H161</f>
        <v>0.22400000000000001</v>
      </c>
      <c r="S161" s="217">
        <v>0</v>
      </c>
      <c r="T161" s="21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9" t="s">
        <v>517</v>
      </c>
      <c r="AT161" s="219" t="s">
        <v>140</v>
      </c>
      <c r="AU161" s="219" t="s">
        <v>82</v>
      </c>
      <c r="AY161" s="19" t="s">
        <v>128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80</v>
      </c>
      <c r="BK161" s="220">
        <f>ROUND(I161*H161,2)</f>
        <v>0</v>
      </c>
      <c r="BL161" s="19" t="s">
        <v>430</v>
      </c>
      <c r="BM161" s="219" t="s">
        <v>1170</v>
      </c>
    </row>
    <row r="162" s="2" customFormat="1" ht="16.5" customHeight="1">
      <c r="A162" s="40"/>
      <c r="B162" s="41"/>
      <c r="C162" s="226" t="s">
        <v>218</v>
      </c>
      <c r="D162" s="226" t="s">
        <v>140</v>
      </c>
      <c r="E162" s="227" t="s">
        <v>1171</v>
      </c>
      <c r="F162" s="228" t="s">
        <v>1172</v>
      </c>
      <c r="G162" s="229" t="s">
        <v>240</v>
      </c>
      <c r="H162" s="230">
        <v>6</v>
      </c>
      <c r="I162" s="231"/>
      <c r="J162" s="232">
        <f>ROUND(I162*H162,2)</f>
        <v>0</v>
      </c>
      <c r="K162" s="233"/>
      <c r="L162" s="234"/>
      <c r="M162" s="235" t="s">
        <v>19</v>
      </c>
      <c r="N162" s="236" t="s">
        <v>43</v>
      </c>
      <c r="O162" s="86"/>
      <c r="P162" s="217">
        <f>O162*H162</f>
        <v>0</v>
      </c>
      <c r="Q162" s="217">
        <v>0.028000000000000001</v>
      </c>
      <c r="R162" s="217">
        <f>Q162*H162</f>
        <v>0.16800000000000001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517</v>
      </c>
      <c r="AT162" s="219" t="s">
        <v>140</v>
      </c>
      <c r="AU162" s="219" t="s">
        <v>82</v>
      </c>
      <c r="AY162" s="19" t="s">
        <v>128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9" t="s">
        <v>80</v>
      </c>
      <c r="BK162" s="220">
        <f>ROUND(I162*H162,2)</f>
        <v>0</v>
      </c>
      <c r="BL162" s="19" t="s">
        <v>430</v>
      </c>
      <c r="BM162" s="219" t="s">
        <v>1173</v>
      </c>
    </row>
    <row r="163" s="2" customFormat="1" ht="24.15" customHeight="1">
      <c r="A163" s="40"/>
      <c r="B163" s="41"/>
      <c r="C163" s="207" t="s">
        <v>228</v>
      </c>
      <c r="D163" s="207" t="s">
        <v>131</v>
      </c>
      <c r="E163" s="208" t="s">
        <v>1174</v>
      </c>
      <c r="F163" s="209" t="s">
        <v>1175</v>
      </c>
      <c r="G163" s="210" t="s">
        <v>240</v>
      </c>
      <c r="H163" s="211">
        <v>13</v>
      </c>
      <c r="I163" s="212"/>
      <c r="J163" s="213">
        <f>ROUND(I163*H163,2)</f>
        <v>0</v>
      </c>
      <c r="K163" s="214"/>
      <c r="L163" s="46"/>
      <c r="M163" s="215" t="s">
        <v>19</v>
      </c>
      <c r="N163" s="216" t="s">
        <v>43</v>
      </c>
      <c r="O163" s="86"/>
      <c r="P163" s="217">
        <f>O163*H163</f>
        <v>0</v>
      </c>
      <c r="Q163" s="217">
        <v>0.02588</v>
      </c>
      <c r="R163" s="217">
        <f>Q163*H163</f>
        <v>0.33644000000000002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430</v>
      </c>
      <c r="AT163" s="219" t="s">
        <v>131</v>
      </c>
      <c r="AU163" s="219" t="s">
        <v>82</v>
      </c>
      <c r="AY163" s="19" t="s">
        <v>128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80</v>
      </c>
      <c r="BK163" s="220">
        <f>ROUND(I163*H163,2)</f>
        <v>0</v>
      </c>
      <c r="BL163" s="19" t="s">
        <v>430</v>
      </c>
      <c r="BM163" s="219" t="s">
        <v>1176</v>
      </c>
    </row>
    <row r="164" s="2" customFormat="1">
      <c r="A164" s="40"/>
      <c r="B164" s="41"/>
      <c r="C164" s="42"/>
      <c r="D164" s="221" t="s">
        <v>137</v>
      </c>
      <c r="E164" s="42"/>
      <c r="F164" s="222" t="s">
        <v>1177</v>
      </c>
      <c r="G164" s="42"/>
      <c r="H164" s="42"/>
      <c r="I164" s="223"/>
      <c r="J164" s="42"/>
      <c r="K164" s="42"/>
      <c r="L164" s="46"/>
      <c r="M164" s="224"/>
      <c r="N164" s="225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137</v>
      </c>
      <c r="AU164" s="19" t="s">
        <v>82</v>
      </c>
    </row>
    <row r="165" s="13" customFormat="1">
      <c r="A165" s="13"/>
      <c r="B165" s="242"/>
      <c r="C165" s="243"/>
      <c r="D165" s="244" t="s">
        <v>470</v>
      </c>
      <c r="E165" s="245" t="s">
        <v>19</v>
      </c>
      <c r="F165" s="246" t="s">
        <v>1178</v>
      </c>
      <c r="G165" s="243"/>
      <c r="H165" s="247">
        <v>13</v>
      </c>
      <c r="I165" s="248"/>
      <c r="J165" s="243"/>
      <c r="K165" s="243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470</v>
      </c>
      <c r="AU165" s="253" t="s">
        <v>82</v>
      </c>
      <c r="AV165" s="13" t="s">
        <v>82</v>
      </c>
      <c r="AW165" s="13" t="s">
        <v>33</v>
      </c>
      <c r="AX165" s="13" t="s">
        <v>80</v>
      </c>
      <c r="AY165" s="253" t="s">
        <v>128</v>
      </c>
    </row>
    <row r="166" s="2" customFormat="1" ht="16.5" customHeight="1">
      <c r="A166" s="40"/>
      <c r="B166" s="41"/>
      <c r="C166" s="226" t="s">
        <v>575</v>
      </c>
      <c r="D166" s="226" t="s">
        <v>140</v>
      </c>
      <c r="E166" s="227" t="s">
        <v>1179</v>
      </c>
      <c r="F166" s="228" t="s">
        <v>1180</v>
      </c>
      <c r="G166" s="229" t="s">
        <v>240</v>
      </c>
      <c r="H166" s="230">
        <v>6</v>
      </c>
      <c r="I166" s="231"/>
      <c r="J166" s="232">
        <f>ROUND(I166*H166,2)</f>
        <v>0</v>
      </c>
      <c r="K166" s="233"/>
      <c r="L166" s="234"/>
      <c r="M166" s="235" t="s">
        <v>19</v>
      </c>
      <c r="N166" s="236" t="s">
        <v>43</v>
      </c>
      <c r="O166" s="86"/>
      <c r="P166" s="217">
        <f>O166*H166</f>
        <v>0</v>
      </c>
      <c r="Q166" s="217">
        <v>0.055</v>
      </c>
      <c r="R166" s="217">
        <f>Q166*H166</f>
        <v>0.33000000000000002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517</v>
      </c>
      <c r="AT166" s="219" t="s">
        <v>140</v>
      </c>
      <c r="AU166" s="219" t="s">
        <v>82</v>
      </c>
      <c r="AY166" s="19" t="s">
        <v>128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80</v>
      </c>
      <c r="BK166" s="220">
        <f>ROUND(I166*H166,2)</f>
        <v>0</v>
      </c>
      <c r="BL166" s="19" t="s">
        <v>430</v>
      </c>
      <c r="BM166" s="219" t="s">
        <v>1181</v>
      </c>
    </row>
    <row r="167" s="2" customFormat="1" ht="16.5" customHeight="1">
      <c r="A167" s="40"/>
      <c r="B167" s="41"/>
      <c r="C167" s="226" t="s">
        <v>7</v>
      </c>
      <c r="D167" s="226" t="s">
        <v>140</v>
      </c>
      <c r="E167" s="227" t="s">
        <v>1182</v>
      </c>
      <c r="F167" s="228" t="s">
        <v>1183</v>
      </c>
      <c r="G167" s="229" t="s">
        <v>240</v>
      </c>
      <c r="H167" s="230">
        <v>6</v>
      </c>
      <c r="I167" s="231"/>
      <c r="J167" s="232">
        <f>ROUND(I167*H167,2)</f>
        <v>0</v>
      </c>
      <c r="K167" s="233"/>
      <c r="L167" s="234"/>
      <c r="M167" s="235" t="s">
        <v>19</v>
      </c>
      <c r="N167" s="236" t="s">
        <v>43</v>
      </c>
      <c r="O167" s="86"/>
      <c r="P167" s="217">
        <f>O167*H167</f>
        <v>0</v>
      </c>
      <c r="Q167" s="217">
        <v>0.078</v>
      </c>
      <c r="R167" s="217">
        <f>Q167*H167</f>
        <v>0.46799999999999997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517</v>
      </c>
      <c r="AT167" s="219" t="s">
        <v>140</v>
      </c>
      <c r="AU167" s="219" t="s">
        <v>82</v>
      </c>
      <c r="AY167" s="19" t="s">
        <v>128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80</v>
      </c>
      <c r="BK167" s="220">
        <f>ROUND(I167*H167,2)</f>
        <v>0</v>
      </c>
      <c r="BL167" s="19" t="s">
        <v>430</v>
      </c>
      <c r="BM167" s="219" t="s">
        <v>1184</v>
      </c>
    </row>
    <row r="168" s="2" customFormat="1" ht="16.5" customHeight="1">
      <c r="A168" s="40"/>
      <c r="B168" s="41"/>
      <c r="C168" s="226" t="s">
        <v>237</v>
      </c>
      <c r="D168" s="226" t="s">
        <v>140</v>
      </c>
      <c r="E168" s="227" t="s">
        <v>1185</v>
      </c>
      <c r="F168" s="228" t="s">
        <v>1186</v>
      </c>
      <c r="G168" s="229" t="s">
        <v>240</v>
      </c>
      <c r="H168" s="230">
        <v>1</v>
      </c>
      <c r="I168" s="231"/>
      <c r="J168" s="232">
        <f>ROUND(I168*H168,2)</f>
        <v>0</v>
      </c>
      <c r="K168" s="233"/>
      <c r="L168" s="234"/>
      <c r="M168" s="235" t="s">
        <v>19</v>
      </c>
      <c r="N168" s="236" t="s">
        <v>43</v>
      </c>
      <c r="O168" s="86"/>
      <c r="P168" s="217">
        <f>O168*H168</f>
        <v>0</v>
      </c>
      <c r="Q168" s="217">
        <v>0.10299999999999999</v>
      </c>
      <c r="R168" s="217">
        <f>Q168*H168</f>
        <v>0.10299999999999999</v>
      </c>
      <c r="S168" s="217">
        <v>0</v>
      </c>
      <c r="T168" s="21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9" t="s">
        <v>517</v>
      </c>
      <c r="AT168" s="219" t="s">
        <v>140</v>
      </c>
      <c r="AU168" s="219" t="s">
        <v>82</v>
      </c>
      <c r="AY168" s="19" t="s">
        <v>128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9" t="s">
        <v>80</v>
      </c>
      <c r="BK168" s="220">
        <f>ROUND(I168*H168,2)</f>
        <v>0</v>
      </c>
      <c r="BL168" s="19" t="s">
        <v>430</v>
      </c>
      <c r="BM168" s="219" t="s">
        <v>1187</v>
      </c>
    </row>
    <row r="169" s="2" customFormat="1" ht="24.15" customHeight="1">
      <c r="A169" s="40"/>
      <c r="B169" s="41"/>
      <c r="C169" s="207" t="s">
        <v>243</v>
      </c>
      <c r="D169" s="207" t="s">
        <v>131</v>
      </c>
      <c r="E169" s="208" t="s">
        <v>1188</v>
      </c>
      <c r="F169" s="209" t="s">
        <v>1189</v>
      </c>
      <c r="G169" s="210" t="s">
        <v>240</v>
      </c>
      <c r="H169" s="211">
        <v>4</v>
      </c>
      <c r="I169" s="212"/>
      <c r="J169" s="213">
        <f>ROUND(I169*H169,2)</f>
        <v>0</v>
      </c>
      <c r="K169" s="214"/>
      <c r="L169" s="46"/>
      <c r="M169" s="215" t="s">
        <v>19</v>
      </c>
      <c r="N169" s="216" t="s">
        <v>43</v>
      </c>
      <c r="O169" s="86"/>
      <c r="P169" s="217">
        <f>O169*H169</f>
        <v>0</v>
      </c>
      <c r="Q169" s="217">
        <v>0.030300000000000001</v>
      </c>
      <c r="R169" s="217">
        <f>Q169*H169</f>
        <v>0.1212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430</v>
      </c>
      <c r="AT169" s="219" t="s">
        <v>131</v>
      </c>
      <c r="AU169" s="219" t="s">
        <v>82</v>
      </c>
      <c r="AY169" s="19" t="s">
        <v>128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80</v>
      </c>
      <c r="BK169" s="220">
        <f>ROUND(I169*H169,2)</f>
        <v>0</v>
      </c>
      <c r="BL169" s="19" t="s">
        <v>430</v>
      </c>
      <c r="BM169" s="219" t="s">
        <v>1190</v>
      </c>
    </row>
    <row r="170" s="2" customFormat="1">
      <c r="A170" s="40"/>
      <c r="B170" s="41"/>
      <c r="C170" s="42"/>
      <c r="D170" s="221" t="s">
        <v>137</v>
      </c>
      <c r="E170" s="42"/>
      <c r="F170" s="222" t="s">
        <v>1191</v>
      </c>
      <c r="G170" s="42"/>
      <c r="H170" s="42"/>
      <c r="I170" s="223"/>
      <c r="J170" s="42"/>
      <c r="K170" s="42"/>
      <c r="L170" s="46"/>
      <c r="M170" s="224"/>
      <c r="N170" s="22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137</v>
      </c>
      <c r="AU170" s="19" t="s">
        <v>82</v>
      </c>
    </row>
    <row r="171" s="2" customFormat="1" ht="16.5" customHeight="1">
      <c r="A171" s="40"/>
      <c r="B171" s="41"/>
      <c r="C171" s="226" t="s">
        <v>1192</v>
      </c>
      <c r="D171" s="226" t="s">
        <v>140</v>
      </c>
      <c r="E171" s="227" t="s">
        <v>1193</v>
      </c>
      <c r="F171" s="228" t="s">
        <v>1194</v>
      </c>
      <c r="G171" s="229" t="s">
        <v>240</v>
      </c>
      <c r="H171" s="230">
        <v>2</v>
      </c>
      <c r="I171" s="231"/>
      <c r="J171" s="232">
        <f>ROUND(I171*H171,2)</f>
        <v>0</v>
      </c>
      <c r="K171" s="233"/>
      <c r="L171" s="234"/>
      <c r="M171" s="235" t="s">
        <v>19</v>
      </c>
      <c r="N171" s="236" t="s">
        <v>43</v>
      </c>
      <c r="O171" s="86"/>
      <c r="P171" s="217">
        <f>O171*H171</f>
        <v>0</v>
      </c>
      <c r="Q171" s="217">
        <v>0.085999999999999993</v>
      </c>
      <c r="R171" s="217">
        <f>Q171*H171</f>
        <v>0.17199999999999999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517</v>
      </c>
      <c r="AT171" s="219" t="s">
        <v>140</v>
      </c>
      <c r="AU171" s="219" t="s">
        <v>82</v>
      </c>
      <c r="AY171" s="19" t="s">
        <v>128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9" t="s">
        <v>80</v>
      </c>
      <c r="BK171" s="220">
        <f>ROUND(I171*H171,2)</f>
        <v>0</v>
      </c>
      <c r="BL171" s="19" t="s">
        <v>430</v>
      </c>
      <c r="BM171" s="219" t="s">
        <v>1195</v>
      </c>
    </row>
    <row r="172" s="2" customFormat="1" ht="16.5" customHeight="1">
      <c r="A172" s="40"/>
      <c r="B172" s="41"/>
      <c r="C172" s="226" t="s">
        <v>248</v>
      </c>
      <c r="D172" s="226" t="s">
        <v>140</v>
      </c>
      <c r="E172" s="227" t="s">
        <v>1196</v>
      </c>
      <c r="F172" s="228" t="s">
        <v>1197</v>
      </c>
      <c r="G172" s="229" t="s">
        <v>240</v>
      </c>
      <c r="H172" s="230">
        <v>2</v>
      </c>
      <c r="I172" s="231"/>
      <c r="J172" s="232">
        <f>ROUND(I172*H172,2)</f>
        <v>0</v>
      </c>
      <c r="K172" s="233"/>
      <c r="L172" s="234"/>
      <c r="M172" s="235" t="s">
        <v>19</v>
      </c>
      <c r="N172" s="236" t="s">
        <v>43</v>
      </c>
      <c r="O172" s="86"/>
      <c r="P172" s="217">
        <f>O172*H172</f>
        <v>0</v>
      </c>
      <c r="Q172" s="217">
        <v>0.112</v>
      </c>
      <c r="R172" s="217">
        <f>Q172*H172</f>
        <v>0.22400000000000001</v>
      </c>
      <c r="S172" s="217">
        <v>0</v>
      </c>
      <c r="T172" s="21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9" t="s">
        <v>517</v>
      </c>
      <c r="AT172" s="219" t="s">
        <v>140</v>
      </c>
      <c r="AU172" s="219" t="s">
        <v>82</v>
      </c>
      <c r="AY172" s="19" t="s">
        <v>128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9" t="s">
        <v>80</v>
      </c>
      <c r="BK172" s="220">
        <f>ROUND(I172*H172,2)</f>
        <v>0</v>
      </c>
      <c r="BL172" s="19" t="s">
        <v>430</v>
      </c>
      <c r="BM172" s="219" t="s">
        <v>1198</v>
      </c>
    </row>
    <row r="173" s="2" customFormat="1" ht="24.15" customHeight="1">
      <c r="A173" s="40"/>
      <c r="B173" s="41"/>
      <c r="C173" s="207" t="s">
        <v>253</v>
      </c>
      <c r="D173" s="207" t="s">
        <v>131</v>
      </c>
      <c r="E173" s="208" t="s">
        <v>1199</v>
      </c>
      <c r="F173" s="209" t="s">
        <v>1200</v>
      </c>
      <c r="G173" s="210" t="s">
        <v>240</v>
      </c>
      <c r="H173" s="211">
        <v>2</v>
      </c>
      <c r="I173" s="212"/>
      <c r="J173" s="213">
        <f>ROUND(I173*H173,2)</f>
        <v>0</v>
      </c>
      <c r="K173" s="214"/>
      <c r="L173" s="46"/>
      <c r="M173" s="215" t="s">
        <v>19</v>
      </c>
      <c r="N173" s="216" t="s">
        <v>43</v>
      </c>
      <c r="O173" s="86"/>
      <c r="P173" s="217">
        <f>O173*H173</f>
        <v>0</v>
      </c>
      <c r="Q173" s="217">
        <v>0.052630000000000003</v>
      </c>
      <c r="R173" s="217">
        <f>Q173*H173</f>
        <v>0.10526000000000001</v>
      </c>
      <c r="S173" s="217">
        <v>0</v>
      </c>
      <c r="T173" s="21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9" t="s">
        <v>430</v>
      </c>
      <c r="AT173" s="219" t="s">
        <v>131</v>
      </c>
      <c r="AU173" s="219" t="s">
        <v>82</v>
      </c>
      <c r="AY173" s="19" t="s">
        <v>128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9" t="s">
        <v>80</v>
      </c>
      <c r="BK173" s="220">
        <f>ROUND(I173*H173,2)</f>
        <v>0</v>
      </c>
      <c r="BL173" s="19" t="s">
        <v>430</v>
      </c>
      <c r="BM173" s="219" t="s">
        <v>1201</v>
      </c>
    </row>
    <row r="174" s="2" customFormat="1">
      <c r="A174" s="40"/>
      <c r="B174" s="41"/>
      <c r="C174" s="42"/>
      <c r="D174" s="221" t="s">
        <v>137</v>
      </c>
      <c r="E174" s="42"/>
      <c r="F174" s="222" t="s">
        <v>1202</v>
      </c>
      <c r="G174" s="42"/>
      <c r="H174" s="42"/>
      <c r="I174" s="223"/>
      <c r="J174" s="42"/>
      <c r="K174" s="42"/>
      <c r="L174" s="46"/>
      <c r="M174" s="224"/>
      <c r="N174" s="225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137</v>
      </c>
      <c r="AU174" s="19" t="s">
        <v>82</v>
      </c>
    </row>
    <row r="175" s="13" customFormat="1">
      <c r="A175" s="13"/>
      <c r="B175" s="242"/>
      <c r="C175" s="243"/>
      <c r="D175" s="244" t="s">
        <v>470</v>
      </c>
      <c r="E175" s="245" t="s">
        <v>19</v>
      </c>
      <c r="F175" s="246" t="s">
        <v>1203</v>
      </c>
      <c r="G175" s="243"/>
      <c r="H175" s="247">
        <v>2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470</v>
      </c>
      <c r="AU175" s="253" t="s">
        <v>82</v>
      </c>
      <c r="AV175" s="13" t="s">
        <v>82</v>
      </c>
      <c r="AW175" s="13" t="s">
        <v>33</v>
      </c>
      <c r="AX175" s="13" t="s">
        <v>80</v>
      </c>
      <c r="AY175" s="253" t="s">
        <v>128</v>
      </c>
    </row>
    <row r="176" s="2" customFormat="1" ht="16.5" customHeight="1">
      <c r="A176" s="40"/>
      <c r="B176" s="41"/>
      <c r="C176" s="207" t="s">
        <v>627</v>
      </c>
      <c r="D176" s="207" t="s">
        <v>131</v>
      </c>
      <c r="E176" s="208" t="s">
        <v>1204</v>
      </c>
      <c r="F176" s="209" t="s">
        <v>1205</v>
      </c>
      <c r="G176" s="210" t="s">
        <v>467</v>
      </c>
      <c r="H176" s="211">
        <v>0.58199999999999996</v>
      </c>
      <c r="I176" s="212"/>
      <c r="J176" s="213">
        <f>ROUND(I176*H176,2)</f>
        <v>0</v>
      </c>
      <c r="K176" s="214"/>
      <c r="L176" s="46"/>
      <c r="M176" s="215" t="s">
        <v>19</v>
      </c>
      <c r="N176" s="216" t="s">
        <v>43</v>
      </c>
      <c r="O176" s="86"/>
      <c r="P176" s="217">
        <f>O176*H176</f>
        <v>0</v>
      </c>
      <c r="Q176" s="217">
        <v>1.94302</v>
      </c>
      <c r="R176" s="217">
        <f>Q176*H176</f>
        <v>1.13083764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430</v>
      </c>
      <c r="AT176" s="219" t="s">
        <v>131</v>
      </c>
      <c r="AU176" s="219" t="s">
        <v>82</v>
      </c>
      <c r="AY176" s="19" t="s">
        <v>128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9" t="s">
        <v>80</v>
      </c>
      <c r="BK176" s="220">
        <f>ROUND(I176*H176,2)</f>
        <v>0</v>
      </c>
      <c r="BL176" s="19" t="s">
        <v>430</v>
      </c>
      <c r="BM176" s="219" t="s">
        <v>1206</v>
      </c>
    </row>
    <row r="177" s="2" customFormat="1">
      <c r="A177" s="40"/>
      <c r="B177" s="41"/>
      <c r="C177" s="42"/>
      <c r="D177" s="221" t="s">
        <v>137</v>
      </c>
      <c r="E177" s="42"/>
      <c r="F177" s="222" t="s">
        <v>1207</v>
      </c>
      <c r="G177" s="42"/>
      <c r="H177" s="42"/>
      <c r="I177" s="223"/>
      <c r="J177" s="42"/>
      <c r="K177" s="42"/>
      <c r="L177" s="46"/>
      <c r="M177" s="224"/>
      <c r="N177" s="22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137</v>
      </c>
      <c r="AU177" s="19" t="s">
        <v>82</v>
      </c>
    </row>
    <row r="178" s="13" customFormat="1">
      <c r="A178" s="13"/>
      <c r="B178" s="242"/>
      <c r="C178" s="243"/>
      <c r="D178" s="244" t="s">
        <v>470</v>
      </c>
      <c r="E178" s="245" t="s">
        <v>19</v>
      </c>
      <c r="F178" s="246" t="s">
        <v>1208</v>
      </c>
      <c r="G178" s="243"/>
      <c r="H178" s="247">
        <v>0.58199999999999996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470</v>
      </c>
      <c r="AU178" s="253" t="s">
        <v>82</v>
      </c>
      <c r="AV178" s="13" t="s">
        <v>82</v>
      </c>
      <c r="AW178" s="13" t="s">
        <v>33</v>
      </c>
      <c r="AX178" s="13" t="s">
        <v>80</v>
      </c>
      <c r="AY178" s="253" t="s">
        <v>128</v>
      </c>
    </row>
    <row r="179" s="2" customFormat="1" ht="16.5" customHeight="1">
      <c r="A179" s="40"/>
      <c r="B179" s="41"/>
      <c r="C179" s="207" t="s">
        <v>258</v>
      </c>
      <c r="D179" s="207" t="s">
        <v>131</v>
      </c>
      <c r="E179" s="208" t="s">
        <v>1209</v>
      </c>
      <c r="F179" s="209" t="s">
        <v>1210</v>
      </c>
      <c r="G179" s="210" t="s">
        <v>497</v>
      </c>
      <c r="H179" s="211">
        <v>0.017000000000000001</v>
      </c>
      <c r="I179" s="212"/>
      <c r="J179" s="213">
        <f>ROUND(I179*H179,2)</f>
        <v>0</v>
      </c>
      <c r="K179" s="214"/>
      <c r="L179" s="46"/>
      <c r="M179" s="215" t="s">
        <v>19</v>
      </c>
      <c r="N179" s="216" t="s">
        <v>43</v>
      </c>
      <c r="O179" s="86"/>
      <c r="P179" s="217">
        <f>O179*H179</f>
        <v>0</v>
      </c>
      <c r="Q179" s="217">
        <v>1.0900000000000001</v>
      </c>
      <c r="R179" s="217">
        <f>Q179*H179</f>
        <v>0.018530000000000001</v>
      </c>
      <c r="S179" s="217">
        <v>0</v>
      </c>
      <c r="T179" s="21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9" t="s">
        <v>430</v>
      </c>
      <c r="AT179" s="219" t="s">
        <v>131</v>
      </c>
      <c r="AU179" s="219" t="s">
        <v>82</v>
      </c>
      <c r="AY179" s="19" t="s">
        <v>128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9" t="s">
        <v>80</v>
      </c>
      <c r="BK179" s="220">
        <f>ROUND(I179*H179,2)</f>
        <v>0</v>
      </c>
      <c r="BL179" s="19" t="s">
        <v>430</v>
      </c>
      <c r="BM179" s="219" t="s">
        <v>1211</v>
      </c>
    </row>
    <row r="180" s="2" customFormat="1">
      <c r="A180" s="40"/>
      <c r="B180" s="41"/>
      <c r="C180" s="42"/>
      <c r="D180" s="221" t="s">
        <v>137</v>
      </c>
      <c r="E180" s="42"/>
      <c r="F180" s="222" t="s">
        <v>1212</v>
      </c>
      <c r="G180" s="42"/>
      <c r="H180" s="42"/>
      <c r="I180" s="223"/>
      <c r="J180" s="42"/>
      <c r="K180" s="42"/>
      <c r="L180" s="46"/>
      <c r="M180" s="224"/>
      <c r="N180" s="225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137</v>
      </c>
      <c r="AU180" s="19" t="s">
        <v>82</v>
      </c>
    </row>
    <row r="181" s="13" customFormat="1">
      <c r="A181" s="13"/>
      <c r="B181" s="242"/>
      <c r="C181" s="243"/>
      <c r="D181" s="244" t="s">
        <v>470</v>
      </c>
      <c r="E181" s="245" t="s">
        <v>19</v>
      </c>
      <c r="F181" s="246" t="s">
        <v>1213</v>
      </c>
      <c r="G181" s="243"/>
      <c r="H181" s="247">
        <v>0.017000000000000001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470</v>
      </c>
      <c r="AU181" s="253" t="s">
        <v>82</v>
      </c>
      <c r="AV181" s="13" t="s">
        <v>82</v>
      </c>
      <c r="AW181" s="13" t="s">
        <v>33</v>
      </c>
      <c r="AX181" s="13" t="s">
        <v>80</v>
      </c>
      <c r="AY181" s="253" t="s">
        <v>128</v>
      </c>
    </row>
    <row r="182" s="2" customFormat="1" ht="24.15" customHeight="1">
      <c r="A182" s="40"/>
      <c r="B182" s="41"/>
      <c r="C182" s="207" t="s">
        <v>268</v>
      </c>
      <c r="D182" s="207" t="s">
        <v>131</v>
      </c>
      <c r="E182" s="208" t="s">
        <v>1214</v>
      </c>
      <c r="F182" s="209" t="s">
        <v>1215</v>
      </c>
      <c r="G182" s="210" t="s">
        <v>524</v>
      </c>
      <c r="H182" s="211">
        <v>92.180000000000007</v>
      </c>
      <c r="I182" s="212"/>
      <c r="J182" s="213">
        <f>ROUND(I182*H182,2)</f>
        <v>0</v>
      </c>
      <c r="K182" s="214"/>
      <c r="L182" s="46"/>
      <c r="M182" s="215" t="s">
        <v>19</v>
      </c>
      <c r="N182" s="216" t="s">
        <v>43</v>
      </c>
      <c r="O182" s="86"/>
      <c r="P182" s="217">
        <f>O182*H182</f>
        <v>0</v>
      </c>
      <c r="Q182" s="217">
        <v>0.058970000000000002</v>
      </c>
      <c r="R182" s="217">
        <f>Q182*H182</f>
        <v>5.4358546000000008</v>
      </c>
      <c r="S182" s="217">
        <v>0</v>
      </c>
      <c r="T182" s="21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9" t="s">
        <v>430</v>
      </c>
      <c r="AT182" s="219" t="s">
        <v>131</v>
      </c>
      <c r="AU182" s="219" t="s">
        <v>82</v>
      </c>
      <c r="AY182" s="19" t="s">
        <v>128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9" t="s">
        <v>80</v>
      </c>
      <c r="BK182" s="220">
        <f>ROUND(I182*H182,2)</f>
        <v>0</v>
      </c>
      <c r="BL182" s="19" t="s">
        <v>430</v>
      </c>
      <c r="BM182" s="219" t="s">
        <v>1216</v>
      </c>
    </row>
    <row r="183" s="2" customFormat="1">
      <c r="A183" s="40"/>
      <c r="B183" s="41"/>
      <c r="C183" s="42"/>
      <c r="D183" s="221" t="s">
        <v>137</v>
      </c>
      <c r="E183" s="42"/>
      <c r="F183" s="222" t="s">
        <v>1217</v>
      </c>
      <c r="G183" s="42"/>
      <c r="H183" s="42"/>
      <c r="I183" s="223"/>
      <c r="J183" s="42"/>
      <c r="K183" s="42"/>
      <c r="L183" s="46"/>
      <c r="M183" s="224"/>
      <c r="N183" s="22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137</v>
      </c>
      <c r="AU183" s="19" t="s">
        <v>82</v>
      </c>
    </row>
    <row r="184" s="13" customFormat="1">
      <c r="A184" s="13"/>
      <c r="B184" s="242"/>
      <c r="C184" s="243"/>
      <c r="D184" s="244" t="s">
        <v>470</v>
      </c>
      <c r="E184" s="245" t="s">
        <v>19</v>
      </c>
      <c r="F184" s="246" t="s">
        <v>1218</v>
      </c>
      <c r="G184" s="243"/>
      <c r="H184" s="247">
        <v>19.800000000000001</v>
      </c>
      <c r="I184" s="248"/>
      <c r="J184" s="243"/>
      <c r="K184" s="243"/>
      <c r="L184" s="249"/>
      <c r="M184" s="250"/>
      <c r="N184" s="251"/>
      <c r="O184" s="251"/>
      <c r="P184" s="251"/>
      <c r="Q184" s="251"/>
      <c r="R184" s="251"/>
      <c r="S184" s="251"/>
      <c r="T184" s="25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3" t="s">
        <v>470</v>
      </c>
      <c r="AU184" s="253" t="s">
        <v>82</v>
      </c>
      <c r="AV184" s="13" t="s">
        <v>82</v>
      </c>
      <c r="AW184" s="13" t="s">
        <v>33</v>
      </c>
      <c r="AX184" s="13" t="s">
        <v>72</v>
      </c>
      <c r="AY184" s="253" t="s">
        <v>128</v>
      </c>
    </row>
    <row r="185" s="13" customFormat="1">
      <c r="A185" s="13"/>
      <c r="B185" s="242"/>
      <c r="C185" s="243"/>
      <c r="D185" s="244" t="s">
        <v>470</v>
      </c>
      <c r="E185" s="245" t="s">
        <v>19</v>
      </c>
      <c r="F185" s="246" t="s">
        <v>1219</v>
      </c>
      <c r="G185" s="243"/>
      <c r="H185" s="247">
        <v>34.840000000000003</v>
      </c>
      <c r="I185" s="248"/>
      <c r="J185" s="243"/>
      <c r="K185" s="243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470</v>
      </c>
      <c r="AU185" s="253" t="s">
        <v>82</v>
      </c>
      <c r="AV185" s="13" t="s">
        <v>82</v>
      </c>
      <c r="AW185" s="13" t="s">
        <v>33</v>
      </c>
      <c r="AX185" s="13" t="s">
        <v>72</v>
      </c>
      <c r="AY185" s="253" t="s">
        <v>128</v>
      </c>
    </row>
    <row r="186" s="13" customFormat="1">
      <c r="A186" s="13"/>
      <c r="B186" s="242"/>
      <c r="C186" s="243"/>
      <c r="D186" s="244" t="s">
        <v>470</v>
      </c>
      <c r="E186" s="245" t="s">
        <v>19</v>
      </c>
      <c r="F186" s="246" t="s">
        <v>1220</v>
      </c>
      <c r="G186" s="243"/>
      <c r="H186" s="247">
        <v>33.759999999999998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470</v>
      </c>
      <c r="AU186" s="253" t="s">
        <v>82</v>
      </c>
      <c r="AV186" s="13" t="s">
        <v>82</v>
      </c>
      <c r="AW186" s="13" t="s">
        <v>33</v>
      </c>
      <c r="AX186" s="13" t="s">
        <v>72</v>
      </c>
      <c r="AY186" s="253" t="s">
        <v>128</v>
      </c>
    </row>
    <row r="187" s="13" customFormat="1">
      <c r="A187" s="13"/>
      <c r="B187" s="242"/>
      <c r="C187" s="243"/>
      <c r="D187" s="244" t="s">
        <v>470</v>
      </c>
      <c r="E187" s="245" t="s">
        <v>19</v>
      </c>
      <c r="F187" s="246" t="s">
        <v>1221</v>
      </c>
      <c r="G187" s="243"/>
      <c r="H187" s="247">
        <v>1.6799999999999999</v>
      </c>
      <c r="I187" s="248"/>
      <c r="J187" s="243"/>
      <c r="K187" s="243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470</v>
      </c>
      <c r="AU187" s="253" t="s">
        <v>82</v>
      </c>
      <c r="AV187" s="13" t="s">
        <v>82</v>
      </c>
      <c r="AW187" s="13" t="s">
        <v>33</v>
      </c>
      <c r="AX187" s="13" t="s">
        <v>72</v>
      </c>
      <c r="AY187" s="253" t="s">
        <v>128</v>
      </c>
    </row>
    <row r="188" s="13" customFormat="1">
      <c r="A188" s="13"/>
      <c r="B188" s="242"/>
      <c r="C188" s="243"/>
      <c r="D188" s="244" t="s">
        <v>470</v>
      </c>
      <c r="E188" s="245" t="s">
        <v>19</v>
      </c>
      <c r="F188" s="246" t="s">
        <v>1222</v>
      </c>
      <c r="G188" s="243"/>
      <c r="H188" s="247">
        <v>2.1000000000000001</v>
      </c>
      <c r="I188" s="248"/>
      <c r="J188" s="243"/>
      <c r="K188" s="243"/>
      <c r="L188" s="249"/>
      <c r="M188" s="250"/>
      <c r="N188" s="251"/>
      <c r="O188" s="251"/>
      <c r="P188" s="251"/>
      <c r="Q188" s="251"/>
      <c r="R188" s="251"/>
      <c r="S188" s="251"/>
      <c r="T188" s="25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3" t="s">
        <v>470</v>
      </c>
      <c r="AU188" s="253" t="s">
        <v>82</v>
      </c>
      <c r="AV188" s="13" t="s">
        <v>82</v>
      </c>
      <c r="AW188" s="13" t="s">
        <v>33</v>
      </c>
      <c r="AX188" s="13" t="s">
        <v>72</v>
      </c>
      <c r="AY188" s="253" t="s">
        <v>128</v>
      </c>
    </row>
    <row r="189" s="14" customFormat="1">
      <c r="A189" s="14"/>
      <c r="B189" s="254"/>
      <c r="C189" s="255"/>
      <c r="D189" s="244" t="s">
        <v>470</v>
      </c>
      <c r="E189" s="256" t="s">
        <v>19</v>
      </c>
      <c r="F189" s="257" t="s">
        <v>494</v>
      </c>
      <c r="G189" s="255"/>
      <c r="H189" s="258">
        <v>92.180000000000007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4" t="s">
        <v>470</v>
      </c>
      <c r="AU189" s="264" t="s">
        <v>82</v>
      </c>
      <c r="AV189" s="14" t="s">
        <v>430</v>
      </c>
      <c r="AW189" s="14" t="s">
        <v>33</v>
      </c>
      <c r="AX189" s="14" t="s">
        <v>80</v>
      </c>
      <c r="AY189" s="264" t="s">
        <v>128</v>
      </c>
    </row>
    <row r="190" s="2" customFormat="1" ht="24.15" customHeight="1">
      <c r="A190" s="40"/>
      <c r="B190" s="41"/>
      <c r="C190" s="207" t="s">
        <v>275</v>
      </c>
      <c r="D190" s="207" t="s">
        <v>131</v>
      </c>
      <c r="E190" s="208" t="s">
        <v>1223</v>
      </c>
      <c r="F190" s="209" t="s">
        <v>1224</v>
      </c>
      <c r="G190" s="210" t="s">
        <v>524</v>
      </c>
      <c r="H190" s="211">
        <v>8.8900000000000006</v>
      </c>
      <c r="I190" s="212"/>
      <c r="J190" s="213">
        <f>ROUND(I190*H190,2)</f>
        <v>0</v>
      </c>
      <c r="K190" s="214"/>
      <c r="L190" s="46"/>
      <c r="M190" s="215" t="s">
        <v>19</v>
      </c>
      <c r="N190" s="216" t="s">
        <v>43</v>
      </c>
      <c r="O190" s="86"/>
      <c r="P190" s="217">
        <f>O190*H190</f>
        <v>0</v>
      </c>
      <c r="Q190" s="217">
        <v>0.07571</v>
      </c>
      <c r="R190" s="217">
        <f>Q190*H190</f>
        <v>0.67306189999999999</v>
      </c>
      <c r="S190" s="217">
        <v>0</v>
      </c>
      <c r="T190" s="21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9" t="s">
        <v>430</v>
      </c>
      <c r="AT190" s="219" t="s">
        <v>131</v>
      </c>
      <c r="AU190" s="219" t="s">
        <v>82</v>
      </c>
      <c r="AY190" s="19" t="s">
        <v>128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9" t="s">
        <v>80</v>
      </c>
      <c r="BK190" s="220">
        <f>ROUND(I190*H190,2)</f>
        <v>0</v>
      </c>
      <c r="BL190" s="19" t="s">
        <v>430</v>
      </c>
      <c r="BM190" s="219" t="s">
        <v>1225</v>
      </c>
    </row>
    <row r="191" s="2" customFormat="1">
      <c r="A191" s="40"/>
      <c r="B191" s="41"/>
      <c r="C191" s="42"/>
      <c r="D191" s="221" t="s">
        <v>137</v>
      </c>
      <c r="E191" s="42"/>
      <c r="F191" s="222" t="s">
        <v>1226</v>
      </c>
      <c r="G191" s="42"/>
      <c r="H191" s="42"/>
      <c r="I191" s="223"/>
      <c r="J191" s="42"/>
      <c r="K191" s="42"/>
      <c r="L191" s="46"/>
      <c r="M191" s="224"/>
      <c r="N191" s="22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137</v>
      </c>
      <c r="AU191" s="19" t="s">
        <v>82</v>
      </c>
    </row>
    <row r="192" s="13" customFormat="1">
      <c r="A192" s="13"/>
      <c r="B192" s="242"/>
      <c r="C192" s="243"/>
      <c r="D192" s="244" t="s">
        <v>470</v>
      </c>
      <c r="E192" s="245" t="s">
        <v>19</v>
      </c>
      <c r="F192" s="246" t="s">
        <v>1227</v>
      </c>
      <c r="G192" s="243"/>
      <c r="H192" s="247">
        <v>3.2400000000000002</v>
      </c>
      <c r="I192" s="248"/>
      <c r="J192" s="243"/>
      <c r="K192" s="243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470</v>
      </c>
      <c r="AU192" s="253" t="s">
        <v>82</v>
      </c>
      <c r="AV192" s="13" t="s">
        <v>82</v>
      </c>
      <c r="AW192" s="13" t="s">
        <v>33</v>
      </c>
      <c r="AX192" s="13" t="s">
        <v>72</v>
      </c>
      <c r="AY192" s="253" t="s">
        <v>128</v>
      </c>
    </row>
    <row r="193" s="13" customFormat="1">
      <c r="A193" s="13"/>
      <c r="B193" s="242"/>
      <c r="C193" s="243"/>
      <c r="D193" s="244" t="s">
        <v>470</v>
      </c>
      <c r="E193" s="245" t="s">
        <v>19</v>
      </c>
      <c r="F193" s="246" t="s">
        <v>1228</v>
      </c>
      <c r="G193" s="243"/>
      <c r="H193" s="247">
        <v>3.875</v>
      </c>
      <c r="I193" s="248"/>
      <c r="J193" s="243"/>
      <c r="K193" s="243"/>
      <c r="L193" s="249"/>
      <c r="M193" s="250"/>
      <c r="N193" s="251"/>
      <c r="O193" s="251"/>
      <c r="P193" s="251"/>
      <c r="Q193" s="251"/>
      <c r="R193" s="251"/>
      <c r="S193" s="251"/>
      <c r="T193" s="25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3" t="s">
        <v>470</v>
      </c>
      <c r="AU193" s="253" t="s">
        <v>82</v>
      </c>
      <c r="AV193" s="13" t="s">
        <v>82</v>
      </c>
      <c r="AW193" s="13" t="s">
        <v>33</v>
      </c>
      <c r="AX193" s="13" t="s">
        <v>72</v>
      </c>
      <c r="AY193" s="253" t="s">
        <v>128</v>
      </c>
    </row>
    <row r="194" s="13" customFormat="1">
      <c r="A194" s="13"/>
      <c r="B194" s="242"/>
      <c r="C194" s="243"/>
      <c r="D194" s="244" t="s">
        <v>470</v>
      </c>
      <c r="E194" s="245" t="s">
        <v>19</v>
      </c>
      <c r="F194" s="246" t="s">
        <v>1229</v>
      </c>
      <c r="G194" s="243"/>
      <c r="H194" s="247">
        <v>1.7749999999999999</v>
      </c>
      <c r="I194" s="248"/>
      <c r="J194" s="243"/>
      <c r="K194" s="243"/>
      <c r="L194" s="249"/>
      <c r="M194" s="250"/>
      <c r="N194" s="251"/>
      <c r="O194" s="251"/>
      <c r="P194" s="251"/>
      <c r="Q194" s="251"/>
      <c r="R194" s="251"/>
      <c r="S194" s="251"/>
      <c r="T194" s="25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3" t="s">
        <v>470</v>
      </c>
      <c r="AU194" s="253" t="s">
        <v>82</v>
      </c>
      <c r="AV194" s="13" t="s">
        <v>82</v>
      </c>
      <c r="AW194" s="13" t="s">
        <v>33</v>
      </c>
      <c r="AX194" s="13" t="s">
        <v>72</v>
      </c>
      <c r="AY194" s="253" t="s">
        <v>128</v>
      </c>
    </row>
    <row r="195" s="14" customFormat="1">
      <c r="A195" s="14"/>
      <c r="B195" s="254"/>
      <c r="C195" s="255"/>
      <c r="D195" s="244" t="s">
        <v>470</v>
      </c>
      <c r="E195" s="256" t="s">
        <v>19</v>
      </c>
      <c r="F195" s="257" t="s">
        <v>494</v>
      </c>
      <c r="G195" s="255"/>
      <c r="H195" s="258">
        <v>8.8900000000000006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4" t="s">
        <v>470</v>
      </c>
      <c r="AU195" s="264" t="s">
        <v>82</v>
      </c>
      <c r="AV195" s="14" t="s">
        <v>430</v>
      </c>
      <c r="AW195" s="14" t="s">
        <v>33</v>
      </c>
      <c r="AX195" s="14" t="s">
        <v>80</v>
      </c>
      <c r="AY195" s="264" t="s">
        <v>128</v>
      </c>
    </row>
    <row r="196" s="2" customFormat="1" ht="16.5" customHeight="1">
      <c r="A196" s="40"/>
      <c r="B196" s="41"/>
      <c r="C196" s="207" t="s">
        <v>675</v>
      </c>
      <c r="D196" s="207" t="s">
        <v>131</v>
      </c>
      <c r="E196" s="208" t="s">
        <v>1230</v>
      </c>
      <c r="F196" s="209" t="s">
        <v>1231</v>
      </c>
      <c r="G196" s="210" t="s">
        <v>134</v>
      </c>
      <c r="H196" s="211">
        <v>40.5</v>
      </c>
      <c r="I196" s="212"/>
      <c r="J196" s="213">
        <f>ROUND(I196*H196,2)</f>
        <v>0</v>
      </c>
      <c r="K196" s="214"/>
      <c r="L196" s="46"/>
      <c r="M196" s="215" t="s">
        <v>19</v>
      </c>
      <c r="N196" s="216" t="s">
        <v>43</v>
      </c>
      <c r="O196" s="86"/>
      <c r="P196" s="217">
        <f>O196*H196</f>
        <v>0</v>
      </c>
      <c r="Q196" s="217">
        <v>8.0000000000000007E-05</v>
      </c>
      <c r="R196" s="217">
        <f>Q196*H196</f>
        <v>0.0032400000000000003</v>
      </c>
      <c r="S196" s="217">
        <v>0</v>
      </c>
      <c r="T196" s="21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9" t="s">
        <v>430</v>
      </c>
      <c r="AT196" s="219" t="s">
        <v>131</v>
      </c>
      <c r="AU196" s="219" t="s">
        <v>82</v>
      </c>
      <c r="AY196" s="19" t="s">
        <v>128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9" t="s">
        <v>80</v>
      </c>
      <c r="BK196" s="220">
        <f>ROUND(I196*H196,2)</f>
        <v>0</v>
      </c>
      <c r="BL196" s="19" t="s">
        <v>430</v>
      </c>
      <c r="BM196" s="219" t="s">
        <v>1232</v>
      </c>
    </row>
    <row r="197" s="2" customFormat="1">
      <c r="A197" s="40"/>
      <c r="B197" s="41"/>
      <c r="C197" s="42"/>
      <c r="D197" s="221" t="s">
        <v>137</v>
      </c>
      <c r="E197" s="42"/>
      <c r="F197" s="222" t="s">
        <v>1233</v>
      </c>
      <c r="G197" s="42"/>
      <c r="H197" s="42"/>
      <c r="I197" s="223"/>
      <c r="J197" s="42"/>
      <c r="K197" s="42"/>
      <c r="L197" s="46"/>
      <c r="M197" s="224"/>
      <c r="N197" s="225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137</v>
      </c>
      <c r="AU197" s="19" t="s">
        <v>82</v>
      </c>
    </row>
    <row r="198" s="13" customFormat="1">
      <c r="A198" s="13"/>
      <c r="B198" s="242"/>
      <c r="C198" s="243"/>
      <c r="D198" s="244" t="s">
        <v>470</v>
      </c>
      <c r="E198" s="245" t="s">
        <v>19</v>
      </c>
      <c r="F198" s="246" t="s">
        <v>1234</v>
      </c>
      <c r="G198" s="243"/>
      <c r="H198" s="247">
        <v>40.5</v>
      </c>
      <c r="I198" s="248"/>
      <c r="J198" s="243"/>
      <c r="K198" s="243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470</v>
      </c>
      <c r="AU198" s="253" t="s">
        <v>82</v>
      </c>
      <c r="AV198" s="13" t="s">
        <v>82</v>
      </c>
      <c r="AW198" s="13" t="s">
        <v>33</v>
      </c>
      <c r="AX198" s="13" t="s">
        <v>80</v>
      </c>
      <c r="AY198" s="253" t="s">
        <v>128</v>
      </c>
    </row>
    <row r="199" s="2" customFormat="1" ht="16.5" customHeight="1">
      <c r="A199" s="40"/>
      <c r="B199" s="41"/>
      <c r="C199" s="207" t="s">
        <v>143</v>
      </c>
      <c r="D199" s="207" t="s">
        <v>131</v>
      </c>
      <c r="E199" s="208" t="s">
        <v>1235</v>
      </c>
      <c r="F199" s="209" t="s">
        <v>1236</v>
      </c>
      <c r="G199" s="210" t="s">
        <v>134</v>
      </c>
      <c r="H199" s="211">
        <v>10.800000000000001</v>
      </c>
      <c r="I199" s="212"/>
      <c r="J199" s="213">
        <f>ROUND(I199*H199,2)</f>
        <v>0</v>
      </c>
      <c r="K199" s="214"/>
      <c r="L199" s="46"/>
      <c r="M199" s="215" t="s">
        <v>19</v>
      </c>
      <c r="N199" s="216" t="s">
        <v>43</v>
      </c>
      <c r="O199" s="86"/>
      <c r="P199" s="217">
        <f>O199*H199</f>
        <v>0</v>
      </c>
      <c r="Q199" s="217">
        <v>0.00012</v>
      </c>
      <c r="R199" s="217">
        <f>Q199*H199</f>
        <v>0.0012960000000000001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430</v>
      </c>
      <c r="AT199" s="219" t="s">
        <v>131</v>
      </c>
      <c r="AU199" s="219" t="s">
        <v>82</v>
      </c>
      <c r="AY199" s="19" t="s">
        <v>128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80</v>
      </c>
      <c r="BK199" s="220">
        <f>ROUND(I199*H199,2)</f>
        <v>0</v>
      </c>
      <c r="BL199" s="19" t="s">
        <v>430</v>
      </c>
      <c r="BM199" s="219" t="s">
        <v>1237</v>
      </c>
    </row>
    <row r="200" s="2" customFormat="1">
      <c r="A200" s="40"/>
      <c r="B200" s="41"/>
      <c r="C200" s="42"/>
      <c r="D200" s="221" t="s">
        <v>137</v>
      </c>
      <c r="E200" s="42"/>
      <c r="F200" s="222" t="s">
        <v>1238</v>
      </c>
      <c r="G200" s="42"/>
      <c r="H200" s="42"/>
      <c r="I200" s="223"/>
      <c r="J200" s="42"/>
      <c r="K200" s="42"/>
      <c r="L200" s="46"/>
      <c r="M200" s="224"/>
      <c r="N200" s="22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137</v>
      </c>
      <c r="AU200" s="19" t="s">
        <v>82</v>
      </c>
    </row>
    <row r="201" s="13" customFormat="1">
      <c r="A201" s="13"/>
      <c r="B201" s="242"/>
      <c r="C201" s="243"/>
      <c r="D201" s="244" t="s">
        <v>470</v>
      </c>
      <c r="E201" s="245" t="s">
        <v>19</v>
      </c>
      <c r="F201" s="246" t="s">
        <v>1239</v>
      </c>
      <c r="G201" s="243"/>
      <c r="H201" s="247">
        <v>10.800000000000001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470</v>
      </c>
      <c r="AU201" s="253" t="s">
        <v>82</v>
      </c>
      <c r="AV201" s="13" t="s">
        <v>82</v>
      </c>
      <c r="AW201" s="13" t="s">
        <v>33</v>
      </c>
      <c r="AX201" s="13" t="s">
        <v>80</v>
      </c>
      <c r="AY201" s="253" t="s">
        <v>128</v>
      </c>
    </row>
    <row r="202" s="2" customFormat="1" ht="16.5" customHeight="1">
      <c r="A202" s="40"/>
      <c r="B202" s="41"/>
      <c r="C202" s="207" t="s">
        <v>280</v>
      </c>
      <c r="D202" s="207" t="s">
        <v>131</v>
      </c>
      <c r="E202" s="208" t="s">
        <v>1240</v>
      </c>
      <c r="F202" s="209" t="s">
        <v>1241</v>
      </c>
      <c r="G202" s="210" t="s">
        <v>240</v>
      </c>
      <c r="H202" s="211">
        <v>1</v>
      </c>
      <c r="I202" s="212"/>
      <c r="J202" s="213">
        <f>ROUND(I202*H202,2)</f>
        <v>0</v>
      </c>
      <c r="K202" s="214"/>
      <c r="L202" s="46"/>
      <c r="M202" s="215" t="s">
        <v>19</v>
      </c>
      <c r="N202" s="216" t="s">
        <v>43</v>
      </c>
      <c r="O202" s="86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9" t="s">
        <v>430</v>
      </c>
      <c r="AT202" s="219" t="s">
        <v>131</v>
      </c>
      <c r="AU202" s="219" t="s">
        <v>82</v>
      </c>
      <c r="AY202" s="19" t="s">
        <v>128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9" t="s">
        <v>80</v>
      </c>
      <c r="BK202" s="220">
        <f>ROUND(I202*H202,2)</f>
        <v>0</v>
      </c>
      <c r="BL202" s="19" t="s">
        <v>430</v>
      </c>
      <c r="BM202" s="219" t="s">
        <v>1242</v>
      </c>
    </row>
    <row r="203" s="2" customFormat="1">
      <c r="A203" s="40"/>
      <c r="B203" s="41"/>
      <c r="C203" s="42"/>
      <c r="D203" s="221" t="s">
        <v>137</v>
      </c>
      <c r="E203" s="42"/>
      <c r="F203" s="222" t="s">
        <v>1243</v>
      </c>
      <c r="G203" s="42"/>
      <c r="H203" s="42"/>
      <c r="I203" s="223"/>
      <c r="J203" s="42"/>
      <c r="K203" s="42"/>
      <c r="L203" s="46"/>
      <c r="M203" s="224"/>
      <c r="N203" s="225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137</v>
      </c>
      <c r="AU203" s="19" t="s">
        <v>82</v>
      </c>
    </row>
    <row r="204" s="13" customFormat="1">
      <c r="A204" s="13"/>
      <c r="B204" s="242"/>
      <c r="C204" s="243"/>
      <c r="D204" s="244" t="s">
        <v>470</v>
      </c>
      <c r="E204" s="245" t="s">
        <v>19</v>
      </c>
      <c r="F204" s="246" t="s">
        <v>1244</v>
      </c>
      <c r="G204" s="243"/>
      <c r="H204" s="247">
        <v>1</v>
      </c>
      <c r="I204" s="248"/>
      <c r="J204" s="243"/>
      <c r="K204" s="243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470</v>
      </c>
      <c r="AU204" s="253" t="s">
        <v>82</v>
      </c>
      <c r="AV204" s="13" t="s">
        <v>82</v>
      </c>
      <c r="AW204" s="13" t="s">
        <v>33</v>
      </c>
      <c r="AX204" s="13" t="s">
        <v>80</v>
      </c>
      <c r="AY204" s="253" t="s">
        <v>128</v>
      </c>
    </row>
    <row r="205" s="2" customFormat="1" ht="21.75" customHeight="1">
      <c r="A205" s="40"/>
      <c r="B205" s="41"/>
      <c r="C205" s="226" t="s">
        <v>684</v>
      </c>
      <c r="D205" s="226" t="s">
        <v>140</v>
      </c>
      <c r="E205" s="227" t="s">
        <v>1245</v>
      </c>
      <c r="F205" s="228" t="s">
        <v>1246</v>
      </c>
      <c r="G205" s="229" t="s">
        <v>240</v>
      </c>
      <c r="H205" s="230">
        <v>1</v>
      </c>
      <c r="I205" s="231"/>
      <c r="J205" s="232">
        <f>ROUND(I205*H205,2)</f>
        <v>0</v>
      </c>
      <c r="K205" s="233"/>
      <c r="L205" s="234"/>
      <c r="M205" s="235" t="s">
        <v>19</v>
      </c>
      <c r="N205" s="236" t="s">
        <v>43</v>
      </c>
      <c r="O205" s="86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9" t="s">
        <v>517</v>
      </c>
      <c r="AT205" s="219" t="s">
        <v>140</v>
      </c>
      <c r="AU205" s="219" t="s">
        <v>82</v>
      </c>
      <c r="AY205" s="19" t="s">
        <v>128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9" t="s">
        <v>80</v>
      </c>
      <c r="BK205" s="220">
        <f>ROUND(I205*H205,2)</f>
        <v>0</v>
      </c>
      <c r="BL205" s="19" t="s">
        <v>430</v>
      </c>
      <c r="BM205" s="219" t="s">
        <v>1247</v>
      </c>
    </row>
    <row r="206" s="13" customFormat="1">
      <c r="A206" s="13"/>
      <c r="B206" s="242"/>
      <c r="C206" s="243"/>
      <c r="D206" s="244" t="s">
        <v>470</v>
      </c>
      <c r="E206" s="245" t="s">
        <v>19</v>
      </c>
      <c r="F206" s="246" t="s">
        <v>1248</v>
      </c>
      <c r="G206" s="243"/>
      <c r="H206" s="247">
        <v>1</v>
      </c>
      <c r="I206" s="248"/>
      <c r="J206" s="243"/>
      <c r="K206" s="243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470</v>
      </c>
      <c r="AU206" s="253" t="s">
        <v>82</v>
      </c>
      <c r="AV206" s="13" t="s">
        <v>82</v>
      </c>
      <c r="AW206" s="13" t="s">
        <v>33</v>
      </c>
      <c r="AX206" s="13" t="s">
        <v>80</v>
      </c>
      <c r="AY206" s="253" t="s">
        <v>128</v>
      </c>
    </row>
    <row r="207" s="2" customFormat="1" ht="16.5" customHeight="1">
      <c r="A207" s="40"/>
      <c r="B207" s="41"/>
      <c r="C207" s="207" t="s">
        <v>689</v>
      </c>
      <c r="D207" s="207" t="s">
        <v>131</v>
      </c>
      <c r="E207" s="208" t="s">
        <v>1249</v>
      </c>
      <c r="F207" s="209" t="s">
        <v>1250</v>
      </c>
      <c r="G207" s="210" t="s">
        <v>134</v>
      </c>
      <c r="H207" s="211">
        <v>4</v>
      </c>
      <c r="I207" s="212"/>
      <c r="J207" s="213">
        <f>ROUND(I207*H207,2)</f>
        <v>0</v>
      </c>
      <c r="K207" s="214"/>
      <c r="L207" s="46"/>
      <c r="M207" s="215" t="s">
        <v>19</v>
      </c>
      <c r="N207" s="216" t="s">
        <v>43</v>
      </c>
      <c r="O207" s="86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9" t="s">
        <v>430</v>
      </c>
      <c r="AT207" s="219" t="s">
        <v>131</v>
      </c>
      <c r="AU207" s="219" t="s">
        <v>82</v>
      </c>
      <c r="AY207" s="19" t="s">
        <v>128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9" t="s">
        <v>80</v>
      </c>
      <c r="BK207" s="220">
        <f>ROUND(I207*H207,2)</f>
        <v>0</v>
      </c>
      <c r="BL207" s="19" t="s">
        <v>430</v>
      </c>
      <c r="BM207" s="219" t="s">
        <v>1251</v>
      </c>
    </row>
    <row r="208" s="2" customFormat="1">
      <c r="A208" s="40"/>
      <c r="B208" s="41"/>
      <c r="C208" s="42"/>
      <c r="D208" s="221" t="s">
        <v>137</v>
      </c>
      <c r="E208" s="42"/>
      <c r="F208" s="222" t="s">
        <v>1252</v>
      </c>
      <c r="G208" s="42"/>
      <c r="H208" s="42"/>
      <c r="I208" s="223"/>
      <c r="J208" s="42"/>
      <c r="K208" s="42"/>
      <c r="L208" s="46"/>
      <c r="M208" s="224"/>
      <c r="N208" s="225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137</v>
      </c>
      <c r="AU208" s="19" t="s">
        <v>82</v>
      </c>
    </row>
    <row r="209" s="13" customFormat="1">
      <c r="A209" s="13"/>
      <c r="B209" s="242"/>
      <c r="C209" s="243"/>
      <c r="D209" s="244" t="s">
        <v>470</v>
      </c>
      <c r="E209" s="245" t="s">
        <v>19</v>
      </c>
      <c r="F209" s="246" t="s">
        <v>1253</v>
      </c>
      <c r="G209" s="243"/>
      <c r="H209" s="247">
        <v>4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470</v>
      </c>
      <c r="AU209" s="253" t="s">
        <v>82</v>
      </c>
      <c r="AV209" s="13" t="s">
        <v>82</v>
      </c>
      <c r="AW209" s="13" t="s">
        <v>33</v>
      </c>
      <c r="AX209" s="13" t="s">
        <v>80</v>
      </c>
      <c r="AY209" s="253" t="s">
        <v>128</v>
      </c>
    </row>
    <row r="210" s="2" customFormat="1" ht="16.5" customHeight="1">
      <c r="A210" s="40"/>
      <c r="B210" s="41"/>
      <c r="C210" s="226" t="s">
        <v>295</v>
      </c>
      <c r="D210" s="226" t="s">
        <v>140</v>
      </c>
      <c r="E210" s="227" t="s">
        <v>1254</v>
      </c>
      <c r="F210" s="228" t="s">
        <v>1255</v>
      </c>
      <c r="G210" s="229" t="s">
        <v>134</v>
      </c>
      <c r="H210" s="230">
        <v>4.2000000000000002</v>
      </c>
      <c r="I210" s="231"/>
      <c r="J210" s="232">
        <f>ROUND(I210*H210,2)</f>
        <v>0</v>
      </c>
      <c r="K210" s="233"/>
      <c r="L210" s="234"/>
      <c r="M210" s="235" t="s">
        <v>19</v>
      </c>
      <c r="N210" s="236" t="s">
        <v>43</v>
      </c>
      <c r="O210" s="86"/>
      <c r="P210" s="217">
        <f>O210*H210</f>
        <v>0</v>
      </c>
      <c r="Q210" s="217">
        <v>0.00131</v>
      </c>
      <c r="R210" s="217">
        <f>Q210*H210</f>
        <v>0.0055019999999999999</v>
      </c>
      <c r="S210" s="217">
        <v>0</v>
      </c>
      <c r="T210" s="21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9" t="s">
        <v>517</v>
      </c>
      <c r="AT210" s="219" t="s">
        <v>140</v>
      </c>
      <c r="AU210" s="219" t="s">
        <v>82</v>
      </c>
      <c r="AY210" s="19" t="s">
        <v>128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9" t="s">
        <v>80</v>
      </c>
      <c r="BK210" s="220">
        <f>ROUND(I210*H210,2)</f>
        <v>0</v>
      </c>
      <c r="BL210" s="19" t="s">
        <v>430</v>
      </c>
      <c r="BM210" s="219" t="s">
        <v>1256</v>
      </c>
    </row>
    <row r="211" s="13" customFormat="1">
      <c r="A211" s="13"/>
      <c r="B211" s="242"/>
      <c r="C211" s="243"/>
      <c r="D211" s="244" t="s">
        <v>470</v>
      </c>
      <c r="E211" s="245" t="s">
        <v>19</v>
      </c>
      <c r="F211" s="246" t="s">
        <v>1257</v>
      </c>
      <c r="G211" s="243"/>
      <c r="H211" s="247">
        <v>4.2000000000000002</v>
      </c>
      <c r="I211" s="248"/>
      <c r="J211" s="243"/>
      <c r="K211" s="243"/>
      <c r="L211" s="249"/>
      <c r="M211" s="250"/>
      <c r="N211" s="251"/>
      <c r="O211" s="251"/>
      <c r="P211" s="251"/>
      <c r="Q211" s="251"/>
      <c r="R211" s="251"/>
      <c r="S211" s="251"/>
      <c r="T211" s="25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3" t="s">
        <v>470</v>
      </c>
      <c r="AU211" s="253" t="s">
        <v>82</v>
      </c>
      <c r="AV211" s="13" t="s">
        <v>82</v>
      </c>
      <c r="AW211" s="13" t="s">
        <v>33</v>
      </c>
      <c r="AX211" s="13" t="s">
        <v>80</v>
      </c>
      <c r="AY211" s="253" t="s">
        <v>128</v>
      </c>
    </row>
    <row r="212" s="2" customFormat="1" ht="16.5" customHeight="1">
      <c r="A212" s="40"/>
      <c r="B212" s="41"/>
      <c r="C212" s="207" t="s">
        <v>309</v>
      </c>
      <c r="D212" s="207" t="s">
        <v>131</v>
      </c>
      <c r="E212" s="208" t="s">
        <v>1258</v>
      </c>
      <c r="F212" s="209" t="s">
        <v>1259</v>
      </c>
      <c r="G212" s="210" t="s">
        <v>134</v>
      </c>
      <c r="H212" s="211">
        <v>8</v>
      </c>
      <c r="I212" s="212"/>
      <c r="J212" s="213">
        <f>ROUND(I212*H212,2)</f>
        <v>0</v>
      </c>
      <c r="K212" s="214"/>
      <c r="L212" s="46"/>
      <c r="M212" s="215" t="s">
        <v>19</v>
      </c>
      <c r="N212" s="216" t="s">
        <v>43</v>
      </c>
      <c r="O212" s="86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9" t="s">
        <v>430</v>
      </c>
      <c r="AT212" s="219" t="s">
        <v>131</v>
      </c>
      <c r="AU212" s="219" t="s">
        <v>82</v>
      </c>
      <c r="AY212" s="19" t="s">
        <v>128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9" t="s">
        <v>80</v>
      </c>
      <c r="BK212" s="220">
        <f>ROUND(I212*H212,2)</f>
        <v>0</v>
      </c>
      <c r="BL212" s="19" t="s">
        <v>430</v>
      </c>
      <c r="BM212" s="219" t="s">
        <v>1260</v>
      </c>
    </row>
    <row r="213" s="2" customFormat="1">
      <c r="A213" s="40"/>
      <c r="B213" s="41"/>
      <c r="C213" s="42"/>
      <c r="D213" s="221" t="s">
        <v>137</v>
      </c>
      <c r="E213" s="42"/>
      <c r="F213" s="222" t="s">
        <v>1261</v>
      </c>
      <c r="G213" s="42"/>
      <c r="H213" s="42"/>
      <c r="I213" s="223"/>
      <c r="J213" s="42"/>
      <c r="K213" s="42"/>
      <c r="L213" s="46"/>
      <c r="M213" s="224"/>
      <c r="N213" s="225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137</v>
      </c>
      <c r="AU213" s="19" t="s">
        <v>82</v>
      </c>
    </row>
    <row r="214" s="13" customFormat="1">
      <c r="A214" s="13"/>
      <c r="B214" s="242"/>
      <c r="C214" s="243"/>
      <c r="D214" s="244" t="s">
        <v>470</v>
      </c>
      <c r="E214" s="245" t="s">
        <v>19</v>
      </c>
      <c r="F214" s="246" t="s">
        <v>1262</v>
      </c>
      <c r="G214" s="243"/>
      <c r="H214" s="247">
        <v>8</v>
      </c>
      <c r="I214" s="248"/>
      <c r="J214" s="243"/>
      <c r="K214" s="243"/>
      <c r="L214" s="249"/>
      <c r="M214" s="250"/>
      <c r="N214" s="251"/>
      <c r="O214" s="251"/>
      <c r="P214" s="251"/>
      <c r="Q214" s="251"/>
      <c r="R214" s="251"/>
      <c r="S214" s="251"/>
      <c r="T214" s="25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3" t="s">
        <v>470</v>
      </c>
      <c r="AU214" s="253" t="s">
        <v>82</v>
      </c>
      <c r="AV214" s="13" t="s">
        <v>82</v>
      </c>
      <c r="AW214" s="13" t="s">
        <v>33</v>
      </c>
      <c r="AX214" s="13" t="s">
        <v>80</v>
      </c>
      <c r="AY214" s="253" t="s">
        <v>128</v>
      </c>
    </row>
    <row r="215" s="2" customFormat="1" ht="16.5" customHeight="1">
      <c r="A215" s="40"/>
      <c r="B215" s="41"/>
      <c r="C215" s="226" t="s">
        <v>314</v>
      </c>
      <c r="D215" s="226" t="s">
        <v>140</v>
      </c>
      <c r="E215" s="227" t="s">
        <v>1263</v>
      </c>
      <c r="F215" s="228" t="s">
        <v>1264</v>
      </c>
      <c r="G215" s="229" t="s">
        <v>134</v>
      </c>
      <c r="H215" s="230">
        <v>8.4000000000000004</v>
      </c>
      <c r="I215" s="231"/>
      <c r="J215" s="232">
        <f>ROUND(I215*H215,2)</f>
        <v>0</v>
      </c>
      <c r="K215" s="233"/>
      <c r="L215" s="234"/>
      <c r="M215" s="235" t="s">
        <v>19</v>
      </c>
      <c r="N215" s="236" t="s">
        <v>43</v>
      </c>
      <c r="O215" s="86"/>
      <c r="P215" s="217">
        <f>O215*H215</f>
        <v>0</v>
      </c>
      <c r="Q215" s="217">
        <v>4.0000000000000003E-05</v>
      </c>
      <c r="R215" s="217">
        <f>Q215*H215</f>
        <v>0.00033600000000000004</v>
      </c>
      <c r="S215" s="217">
        <v>0</v>
      </c>
      <c r="T215" s="218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9" t="s">
        <v>517</v>
      </c>
      <c r="AT215" s="219" t="s">
        <v>140</v>
      </c>
      <c r="AU215" s="219" t="s">
        <v>82</v>
      </c>
      <c r="AY215" s="19" t="s">
        <v>128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9" t="s">
        <v>80</v>
      </c>
      <c r="BK215" s="220">
        <f>ROUND(I215*H215,2)</f>
        <v>0</v>
      </c>
      <c r="BL215" s="19" t="s">
        <v>430</v>
      </c>
      <c r="BM215" s="219" t="s">
        <v>1265</v>
      </c>
    </row>
    <row r="216" s="13" customFormat="1">
      <c r="A216" s="13"/>
      <c r="B216" s="242"/>
      <c r="C216" s="243"/>
      <c r="D216" s="244" t="s">
        <v>470</v>
      </c>
      <c r="E216" s="245" t="s">
        <v>19</v>
      </c>
      <c r="F216" s="246" t="s">
        <v>1266</v>
      </c>
      <c r="G216" s="243"/>
      <c r="H216" s="247">
        <v>8.4000000000000004</v>
      </c>
      <c r="I216" s="248"/>
      <c r="J216" s="243"/>
      <c r="K216" s="243"/>
      <c r="L216" s="249"/>
      <c r="M216" s="250"/>
      <c r="N216" s="251"/>
      <c r="O216" s="251"/>
      <c r="P216" s="251"/>
      <c r="Q216" s="251"/>
      <c r="R216" s="251"/>
      <c r="S216" s="251"/>
      <c r="T216" s="25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3" t="s">
        <v>470</v>
      </c>
      <c r="AU216" s="253" t="s">
        <v>82</v>
      </c>
      <c r="AV216" s="13" t="s">
        <v>82</v>
      </c>
      <c r="AW216" s="13" t="s">
        <v>33</v>
      </c>
      <c r="AX216" s="13" t="s">
        <v>80</v>
      </c>
      <c r="AY216" s="253" t="s">
        <v>128</v>
      </c>
    </row>
    <row r="217" s="2" customFormat="1" ht="21.75" customHeight="1">
      <c r="A217" s="40"/>
      <c r="B217" s="41"/>
      <c r="C217" s="207" t="s">
        <v>319</v>
      </c>
      <c r="D217" s="207" t="s">
        <v>131</v>
      </c>
      <c r="E217" s="208" t="s">
        <v>1267</v>
      </c>
      <c r="F217" s="209" t="s">
        <v>1268</v>
      </c>
      <c r="G217" s="210" t="s">
        <v>524</v>
      </c>
      <c r="H217" s="211">
        <v>3.9900000000000002</v>
      </c>
      <c r="I217" s="212"/>
      <c r="J217" s="213">
        <f>ROUND(I217*H217,2)</f>
        <v>0</v>
      </c>
      <c r="K217" s="214"/>
      <c r="L217" s="46"/>
      <c r="M217" s="215" t="s">
        <v>19</v>
      </c>
      <c r="N217" s="216" t="s">
        <v>43</v>
      </c>
      <c r="O217" s="86"/>
      <c r="P217" s="217">
        <f>O217*H217</f>
        <v>0</v>
      </c>
      <c r="Q217" s="217">
        <v>0.26723000000000002</v>
      </c>
      <c r="R217" s="217">
        <f>Q217*H217</f>
        <v>1.0662477000000001</v>
      </c>
      <c r="S217" s="217">
        <v>0</v>
      </c>
      <c r="T217" s="218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9" t="s">
        <v>430</v>
      </c>
      <c r="AT217" s="219" t="s">
        <v>131</v>
      </c>
      <c r="AU217" s="219" t="s">
        <v>82</v>
      </c>
      <c r="AY217" s="19" t="s">
        <v>128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9" t="s">
        <v>80</v>
      </c>
      <c r="BK217" s="220">
        <f>ROUND(I217*H217,2)</f>
        <v>0</v>
      </c>
      <c r="BL217" s="19" t="s">
        <v>430</v>
      </c>
      <c r="BM217" s="219" t="s">
        <v>1269</v>
      </c>
    </row>
    <row r="218" s="2" customFormat="1">
      <c r="A218" s="40"/>
      <c r="B218" s="41"/>
      <c r="C218" s="42"/>
      <c r="D218" s="221" t="s">
        <v>137</v>
      </c>
      <c r="E218" s="42"/>
      <c r="F218" s="222" t="s">
        <v>1270</v>
      </c>
      <c r="G218" s="42"/>
      <c r="H218" s="42"/>
      <c r="I218" s="223"/>
      <c r="J218" s="42"/>
      <c r="K218" s="42"/>
      <c r="L218" s="46"/>
      <c r="M218" s="224"/>
      <c r="N218" s="225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137</v>
      </c>
      <c r="AU218" s="19" t="s">
        <v>82</v>
      </c>
    </row>
    <row r="219" s="13" customFormat="1">
      <c r="A219" s="13"/>
      <c r="B219" s="242"/>
      <c r="C219" s="243"/>
      <c r="D219" s="244" t="s">
        <v>470</v>
      </c>
      <c r="E219" s="245" t="s">
        <v>19</v>
      </c>
      <c r="F219" s="246" t="s">
        <v>1271</v>
      </c>
      <c r="G219" s="243"/>
      <c r="H219" s="247">
        <v>3.9900000000000002</v>
      </c>
      <c r="I219" s="248"/>
      <c r="J219" s="243"/>
      <c r="K219" s="243"/>
      <c r="L219" s="249"/>
      <c r="M219" s="250"/>
      <c r="N219" s="251"/>
      <c r="O219" s="251"/>
      <c r="P219" s="251"/>
      <c r="Q219" s="251"/>
      <c r="R219" s="251"/>
      <c r="S219" s="251"/>
      <c r="T219" s="25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3" t="s">
        <v>470</v>
      </c>
      <c r="AU219" s="253" t="s">
        <v>82</v>
      </c>
      <c r="AV219" s="13" t="s">
        <v>82</v>
      </c>
      <c r="AW219" s="13" t="s">
        <v>33</v>
      </c>
      <c r="AX219" s="13" t="s">
        <v>80</v>
      </c>
      <c r="AY219" s="253" t="s">
        <v>128</v>
      </c>
    </row>
    <row r="220" s="12" customFormat="1" ht="22.8" customHeight="1">
      <c r="A220" s="12"/>
      <c r="B220" s="191"/>
      <c r="C220" s="192"/>
      <c r="D220" s="193" t="s">
        <v>71</v>
      </c>
      <c r="E220" s="205" t="s">
        <v>430</v>
      </c>
      <c r="F220" s="205" t="s">
        <v>528</v>
      </c>
      <c r="G220" s="192"/>
      <c r="H220" s="192"/>
      <c r="I220" s="195"/>
      <c r="J220" s="206">
        <f>BK220</f>
        <v>0</v>
      </c>
      <c r="K220" s="192"/>
      <c r="L220" s="197"/>
      <c r="M220" s="198"/>
      <c r="N220" s="199"/>
      <c r="O220" s="199"/>
      <c r="P220" s="200">
        <f>SUM(P221:P255)</f>
        <v>0</v>
      </c>
      <c r="Q220" s="199"/>
      <c r="R220" s="200">
        <f>SUM(R221:R255)</f>
        <v>13.299497259999999</v>
      </c>
      <c r="S220" s="199"/>
      <c r="T220" s="201">
        <f>SUM(T221:T255)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2" t="s">
        <v>80</v>
      </c>
      <c r="AT220" s="203" t="s">
        <v>71</v>
      </c>
      <c r="AU220" s="203" t="s">
        <v>80</v>
      </c>
      <c r="AY220" s="202" t="s">
        <v>128</v>
      </c>
      <c r="BK220" s="204">
        <f>SUM(BK221:BK255)</f>
        <v>0</v>
      </c>
    </row>
    <row r="221" s="2" customFormat="1" ht="16.5" customHeight="1">
      <c r="A221" s="40"/>
      <c r="B221" s="41"/>
      <c r="C221" s="207" t="s">
        <v>724</v>
      </c>
      <c r="D221" s="207" t="s">
        <v>131</v>
      </c>
      <c r="E221" s="208" t="s">
        <v>1272</v>
      </c>
      <c r="F221" s="209" t="s">
        <v>1273</v>
      </c>
      <c r="G221" s="210" t="s">
        <v>467</v>
      </c>
      <c r="H221" s="211">
        <v>5.4429999999999996</v>
      </c>
      <c r="I221" s="212"/>
      <c r="J221" s="213">
        <f>ROUND(I221*H221,2)</f>
        <v>0</v>
      </c>
      <c r="K221" s="214"/>
      <c r="L221" s="46"/>
      <c r="M221" s="215" t="s">
        <v>19</v>
      </c>
      <c r="N221" s="216" t="s">
        <v>43</v>
      </c>
      <c r="O221" s="86"/>
      <c r="P221" s="217">
        <f>O221*H221</f>
        <v>0</v>
      </c>
      <c r="Q221" s="217">
        <v>2.3011300000000001</v>
      </c>
      <c r="R221" s="217">
        <f>Q221*H221</f>
        <v>12.525050589999999</v>
      </c>
      <c r="S221" s="217">
        <v>0</v>
      </c>
      <c r="T221" s="218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9" t="s">
        <v>430</v>
      </c>
      <c r="AT221" s="219" t="s">
        <v>131</v>
      </c>
      <c r="AU221" s="219" t="s">
        <v>82</v>
      </c>
      <c r="AY221" s="19" t="s">
        <v>128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9" t="s">
        <v>80</v>
      </c>
      <c r="BK221" s="220">
        <f>ROUND(I221*H221,2)</f>
        <v>0</v>
      </c>
      <c r="BL221" s="19" t="s">
        <v>430</v>
      </c>
      <c r="BM221" s="219" t="s">
        <v>1274</v>
      </c>
    </row>
    <row r="222" s="2" customFormat="1">
      <c r="A222" s="40"/>
      <c r="B222" s="41"/>
      <c r="C222" s="42"/>
      <c r="D222" s="221" t="s">
        <v>137</v>
      </c>
      <c r="E222" s="42"/>
      <c r="F222" s="222" t="s">
        <v>1275</v>
      </c>
      <c r="G222" s="42"/>
      <c r="H222" s="42"/>
      <c r="I222" s="223"/>
      <c r="J222" s="42"/>
      <c r="K222" s="42"/>
      <c r="L222" s="46"/>
      <c r="M222" s="224"/>
      <c r="N222" s="225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137</v>
      </c>
      <c r="AU222" s="19" t="s">
        <v>82</v>
      </c>
    </row>
    <row r="223" s="13" customFormat="1">
      <c r="A223" s="13"/>
      <c r="B223" s="242"/>
      <c r="C223" s="243"/>
      <c r="D223" s="244" t="s">
        <v>470</v>
      </c>
      <c r="E223" s="245" t="s">
        <v>19</v>
      </c>
      <c r="F223" s="246" t="s">
        <v>1276</v>
      </c>
      <c r="G223" s="243"/>
      <c r="H223" s="247">
        <v>1.522</v>
      </c>
      <c r="I223" s="248"/>
      <c r="J223" s="243"/>
      <c r="K223" s="243"/>
      <c r="L223" s="249"/>
      <c r="M223" s="250"/>
      <c r="N223" s="251"/>
      <c r="O223" s="251"/>
      <c r="P223" s="251"/>
      <c r="Q223" s="251"/>
      <c r="R223" s="251"/>
      <c r="S223" s="251"/>
      <c r="T223" s="25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3" t="s">
        <v>470</v>
      </c>
      <c r="AU223" s="253" t="s">
        <v>82</v>
      </c>
      <c r="AV223" s="13" t="s">
        <v>82</v>
      </c>
      <c r="AW223" s="13" t="s">
        <v>33</v>
      </c>
      <c r="AX223" s="13" t="s">
        <v>72</v>
      </c>
      <c r="AY223" s="253" t="s">
        <v>128</v>
      </c>
    </row>
    <row r="224" s="13" customFormat="1">
      <c r="A224" s="13"/>
      <c r="B224" s="242"/>
      <c r="C224" s="243"/>
      <c r="D224" s="244" t="s">
        <v>470</v>
      </c>
      <c r="E224" s="245" t="s">
        <v>19</v>
      </c>
      <c r="F224" s="246" t="s">
        <v>1277</v>
      </c>
      <c r="G224" s="243"/>
      <c r="H224" s="247">
        <v>2.5190000000000001</v>
      </c>
      <c r="I224" s="248"/>
      <c r="J224" s="243"/>
      <c r="K224" s="243"/>
      <c r="L224" s="249"/>
      <c r="M224" s="250"/>
      <c r="N224" s="251"/>
      <c r="O224" s="251"/>
      <c r="P224" s="251"/>
      <c r="Q224" s="251"/>
      <c r="R224" s="251"/>
      <c r="S224" s="251"/>
      <c r="T224" s="25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3" t="s">
        <v>470</v>
      </c>
      <c r="AU224" s="253" t="s">
        <v>82</v>
      </c>
      <c r="AV224" s="13" t="s">
        <v>82</v>
      </c>
      <c r="AW224" s="13" t="s">
        <v>33</v>
      </c>
      <c r="AX224" s="13" t="s">
        <v>72</v>
      </c>
      <c r="AY224" s="253" t="s">
        <v>128</v>
      </c>
    </row>
    <row r="225" s="13" customFormat="1">
      <c r="A225" s="13"/>
      <c r="B225" s="242"/>
      <c r="C225" s="243"/>
      <c r="D225" s="244" t="s">
        <v>470</v>
      </c>
      <c r="E225" s="245" t="s">
        <v>19</v>
      </c>
      <c r="F225" s="246" t="s">
        <v>1278</v>
      </c>
      <c r="G225" s="243"/>
      <c r="H225" s="247">
        <v>0.109</v>
      </c>
      <c r="I225" s="248"/>
      <c r="J225" s="243"/>
      <c r="K225" s="243"/>
      <c r="L225" s="249"/>
      <c r="M225" s="250"/>
      <c r="N225" s="251"/>
      <c r="O225" s="251"/>
      <c r="P225" s="251"/>
      <c r="Q225" s="251"/>
      <c r="R225" s="251"/>
      <c r="S225" s="251"/>
      <c r="T225" s="25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3" t="s">
        <v>470</v>
      </c>
      <c r="AU225" s="253" t="s">
        <v>82</v>
      </c>
      <c r="AV225" s="13" t="s">
        <v>82</v>
      </c>
      <c r="AW225" s="13" t="s">
        <v>33</v>
      </c>
      <c r="AX225" s="13" t="s">
        <v>72</v>
      </c>
      <c r="AY225" s="253" t="s">
        <v>128</v>
      </c>
    </row>
    <row r="226" s="13" customFormat="1">
      <c r="A226" s="13"/>
      <c r="B226" s="242"/>
      <c r="C226" s="243"/>
      <c r="D226" s="244" t="s">
        <v>470</v>
      </c>
      <c r="E226" s="245" t="s">
        <v>19</v>
      </c>
      <c r="F226" s="246" t="s">
        <v>1279</v>
      </c>
      <c r="G226" s="243"/>
      <c r="H226" s="247">
        <v>0.213</v>
      </c>
      <c r="I226" s="248"/>
      <c r="J226" s="243"/>
      <c r="K226" s="243"/>
      <c r="L226" s="249"/>
      <c r="M226" s="250"/>
      <c r="N226" s="251"/>
      <c r="O226" s="251"/>
      <c r="P226" s="251"/>
      <c r="Q226" s="251"/>
      <c r="R226" s="251"/>
      <c r="S226" s="251"/>
      <c r="T226" s="25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3" t="s">
        <v>470</v>
      </c>
      <c r="AU226" s="253" t="s">
        <v>82</v>
      </c>
      <c r="AV226" s="13" t="s">
        <v>82</v>
      </c>
      <c r="AW226" s="13" t="s">
        <v>33</v>
      </c>
      <c r="AX226" s="13" t="s">
        <v>72</v>
      </c>
      <c r="AY226" s="253" t="s">
        <v>128</v>
      </c>
    </row>
    <row r="227" s="13" customFormat="1">
      <c r="A227" s="13"/>
      <c r="B227" s="242"/>
      <c r="C227" s="243"/>
      <c r="D227" s="244" t="s">
        <v>470</v>
      </c>
      <c r="E227" s="245" t="s">
        <v>19</v>
      </c>
      <c r="F227" s="246" t="s">
        <v>1280</v>
      </c>
      <c r="G227" s="243"/>
      <c r="H227" s="247">
        <v>0.39600000000000002</v>
      </c>
      <c r="I227" s="248"/>
      <c r="J227" s="243"/>
      <c r="K227" s="243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470</v>
      </c>
      <c r="AU227" s="253" t="s">
        <v>82</v>
      </c>
      <c r="AV227" s="13" t="s">
        <v>82</v>
      </c>
      <c r="AW227" s="13" t="s">
        <v>33</v>
      </c>
      <c r="AX227" s="13" t="s">
        <v>72</v>
      </c>
      <c r="AY227" s="253" t="s">
        <v>128</v>
      </c>
    </row>
    <row r="228" s="13" customFormat="1">
      <c r="A228" s="13"/>
      <c r="B228" s="242"/>
      <c r="C228" s="243"/>
      <c r="D228" s="244" t="s">
        <v>470</v>
      </c>
      <c r="E228" s="245" t="s">
        <v>19</v>
      </c>
      <c r="F228" s="246" t="s">
        <v>1281</v>
      </c>
      <c r="G228" s="243"/>
      <c r="H228" s="247">
        <v>0.45600000000000002</v>
      </c>
      <c r="I228" s="248"/>
      <c r="J228" s="243"/>
      <c r="K228" s="243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470</v>
      </c>
      <c r="AU228" s="253" t="s">
        <v>82</v>
      </c>
      <c r="AV228" s="13" t="s">
        <v>82</v>
      </c>
      <c r="AW228" s="13" t="s">
        <v>33</v>
      </c>
      <c r="AX228" s="13" t="s">
        <v>72</v>
      </c>
      <c r="AY228" s="253" t="s">
        <v>128</v>
      </c>
    </row>
    <row r="229" s="13" customFormat="1">
      <c r="A229" s="13"/>
      <c r="B229" s="242"/>
      <c r="C229" s="243"/>
      <c r="D229" s="244" t="s">
        <v>470</v>
      </c>
      <c r="E229" s="245" t="s">
        <v>19</v>
      </c>
      <c r="F229" s="246" t="s">
        <v>1282</v>
      </c>
      <c r="G229" s="243"/>
      <c r="H229" s="247">
        <v>0.22800000000000001</v>
      </c>
      <c r="I229" s="248"/>
      <c r="J229" s="243"/>
      <c r="K229" s="243"/>
      <c r="L229" s="249"/>
      <c r="M229" s="250"/>
      <c r="N229" s="251"/>
      <c r="O229" s="251"/>
      <c r="P229" s="251"/>
      <c r="Q229" s="251"/>
      <c r="R229" s="251"/>
      <c r="S229" s="251"/>
      <c r="T229" s="25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3" t="s">
        <v>470</v>
      </c>
      <c r="AU229" s="253" t="s">
        <v>82</v>
      </c>
      <c r="AV229" s="13" t="s">
        <v>82</v>
      </c>
      <c r="AW229" s="13" t="s">
        <v>33</v>
      </c>
      <c r="AX229" s="13" t="s">
        <v>72</v>
      </c>
      <c r="AY229" s="253" t="s">
        <v>128</v>
      </c>
    </row>
    <row r="230" s="14" customFormat="1">
      <c r="A230" s="14"/>
      <c r="B230" s="254"/>
      <c r="C230" s="255"/>
      <c r="D230" s="244" t="s">
        <v>470</v>
      </c>
      <c r="E230" s="256" t="s">
        <v>19</v>
      </c>
      <c r="F230" s="257" t="s">
        <v>494</v>
      </c>
      <c r="G230" s="255"/>
      <c r="H230" s="258">
        <v>5.4430000000000005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4" t="s">
        <v>470</v>
      </c>
      <c r="AU230" s="264" t="s">
        <v>82</v>
      </c>
      <c r="AV230" s="14" t="s">
        <v>430</v>
      </c>
      <c r="AW230" s="14" t="s">
        <v>33</v>
      </c>
      <c r="AX230" s="14" t="s">
        <v>80</v>
      </c>
      <c r="AY230" s="264" t="s">
        <v>128</v>
      </c>
    </row>
    <row r="231" s="2" customFormat="1" ht="16.5" customHeight="1">
      <c r="A231" s="40"/>
      <c r="B231" s="41"/>
      <c r="C231" s="207" t="s">
        <v>324</v>
      </c>
      <c r="D231" s="207" t="s">
        <v>131</v>
      </c>
      <c r="E231" s="208" t="s">
        <v>1283</v>
      </c>
      <c r="F231" s="209" t="s">
        <v>1284</v>
      </c>
      <c r="G231" s="210" t="s">
        <v>524</v>
      </c>
      <c r="H231" s="211">
        <v>72.849999999999994</v>
      </c>
      <c r="I231" s="212"/>
      <c r="J231" s="213">
        <f>ROUND(I231*H231,2)</f>
        <v>0</v>
      </c>
      <c r="K231" s="214"/>
      <c r="L231" s="46"/>
      <c r="M231" s="215" t="s">
        <v>19</v>
      </c>
      <c r="N231" s="216" t="s">
        <v>43</v>
      </c>
      <c r="O231" s="86"/>
      <c r="P231" s="217">
        <f>O231*H231</f>
        <v>0</v>
      </c>
      <c r="Q231" s="217">
        <v>0.0057600000000000004</v>
      </c>
      <c r="R231" s="217">
        <f>Q231*H231</f>
        <v>0.41961599999999999</v>
      </c>
      <c r="S231" s="217">
        <v>0</v>
      </c>
      <c r="T231" s="218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9" t="s">
        <v>430</v>
      </c>
      <c r="AT231" s="219" t="s">
        <v>131</v>
      </c>
      <c r="AU231" s="219" t="s">
        <v>82</v>
      </c>
      <c r="AY231" s="19" t="s">
        <v>128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9" t="s">
        <v>80</v>
      </c>
      <c r="BK231" s="220">
        <f>ROUND(I231*H231,2)</f>
        <v>0</v>
      </c>
      <c r="BL231" s="19" t="s">
        <v>430</v>
      </c>
      <c r="BM231" s="219" t="s">
        <v>1285</v>
      </c>
    </row>
    <row r="232" s="2" customFormat="1">
      <c r="A232" s="40"/>
      <c r="B232" s="41"/>
      <c r="C232" s="42"/>
      <c r="D232" s="221" t="s">
        <v>137</v>
      </c>
      <c r="E232" s="42"/>
      <c r="F232" s="222" t="s">
        <v>1286</v>
      </c>
      <c r="G232" s="42"/>
      <c r="H232" s="42"/>
      <c r="I232" s="223"/>
      <c r="J232" s="42"/>
      <c r="K232" s="42"/>
      <c r="L232" s="46"/>
      <c r="M232" s="224"/>
      <c r="N232" s="225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137</v>
      </c>
      <c r="AU232" s="19" t="s">
        <v>82</v>
      </c>
    </row>
    <row r="233" s="13" customFormat="1">
      <c r="A233" s="13"/>
      <c r="B233" s="242"/>
      <c r="C233" s="243"/>
      <c r="D233" s="244" t="s">
        <v>470</v>
      </c>
      <c r="E233" s="245" t="s">
        <v>19</v>
      </c>
      <c r="F233" s="246" t="s">
        <v>1287</v>
      </c>
      <c r="G233" s="243"/>
      <c r="H233" s="247">
        <v>22.399999999999999</v>
      </c>
      <c r="I233" s="248"/>
      <c r="J233" s="243"/>
      <c r="K233" s="243"/>
      <c r="L233" s="249"/>
      <c r="M233" s="250"/>
      <c r="N233" s="251"/>
      <c r="O233" s="251"/>
      <c r="P233" s="251"/>
      <c r="Q233" s="251"/>
      <c r="R233" s="251"/>
      <c r="S233" s="251"/>
      <c r="T233" s="25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3" t="s">
        <v>470</v>
      </c>
      <c r="AU233" s="253" t="s">
        <v>82</v>
      </c>
      <c r="AV233" s="13" t="s">
        <v>82</v>
      </c>
      <c r="AW233" s="13" t="s">
        <v>33</v>
      </c>
      <c r="AX233" s="13" t="s">
        <v>72</v>
      </c>
      <c r="AY233" s="253" t="s">
        <v>128</v>
      </c>
    </row>
    <row r="234" s="13" customFormat="1">
      <c r="A234" s="13"/>
      <c r="B234" s="242"/>
      <c r="C234" s="243"/>
      <c r="D234" s="244" t="s">
        <v>470</v>
      </c>
      <c r="E234" s="245" t="s">
        <v>19</v>
      </c>
      <c r="F234" s="246" t="s">
        <v>1288</v>
      </c>
      <c r="G234" s="243"/>
      <c r="H234" s="247">
        <v>39.899999999999999</v>
      </c>
      <c r="I234" s="248"/>
      <c r="J234" s="243"/>
      <c r="K234" s="243"/>
      <c r="L234" s="249"/>
      <c r="M234" s="250"/>
      <c r="N234" s="251"/>
      <c r="O234" s="251"/>
      <c r="P234" s="251"/>
      <c r="Q234" s="251"/>
      <c r="R234" s="251"/>
      <c r="S234" s="251"/>
      <c r="T234" s="25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3" t="s">
        <v>470</v>
      </c>
      <c r="AU234" s="253" t="s">
        <v>82</v>
      </c>
      <c r="AV234" s="13" t="s">
        <v>82</v>
      </c>
      <c r="AW234" s="13" t="s">
        <v>33</v>
      </c>
      <c r="AX234" s="13" t="s">
        <v>72</v>
      </c>
      <c r="AY234" s="253" t="s">
        <v>128</v>
      </c>
    </row>
    <row r="235" s="13" customFormat="1">
      <c r="A235" s="13"/>
      <c r="B235" s="242"/>
      <c r="C235" s="243"/>
      <c r="D235" s="244" t="s">
        <v>470</v>
      </c>
      <c r="E235" s="245" t="s">
        <v>19</v>
      </c>
      <c r="F235" s="246" t="s">
        <v>1289</v>
      </c>
      <c r="G235" s="243"/>
      <c r="H235" s="247">
        <v>10.550000000000001</v>
      </c>
      <c r="I235" s="248"/>
      <c r="J235" s="243"/>
      <c r="K235" s="243"/>
      <c r="L235" s="249"/>
      <c r="M235" s="250"/>
      <c r="N235" s="251"/>
      <c r="O235" s="251"/>
      <c r="P235" s="251"/>
      <c r="Q235" s="251"/>
      <c r="R235" s="251"/>
      <c r="S235" s="251"/>
      <c r="T235" s="25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3" t="s">
        <v>470</v>
      </c>
      <c r="AU235" s="253" t="s">
        <v>82</v>
      </c>
      <c r="AV235" s="13" t="s">
        <v>82</v>
      </c>
      <c r="AW235" s="13" t="s">
        <v>33</v>
      </c>
      <c r="AX235" s="13" t="s">
        <v>72</v>
      </c>
      <c r="AY235" s="253" t="s">
        <v>128</v>
      </c>
    </row>
    <row r="236" s="14" customFormat="1">
      <c r="A236" s="14"/>
      <c r="B236" s="254"/>
      <c r="C236" s="255"/>
      <c r="D236" s="244" t="s">
        <v>470</v>
      </c>
      <c r="E236" s="256" t="s">
        <v>19</v>
      </c>
      <c r="F236" s="257" t="s">
        <v>494</v>
      </c>
      <c r="G236" s="255"/>
      <c r="H236" s="258">
        <v>72.849999999999994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4" t="s">
        <v>470</v>
      </c>
      <c r="AU236" s="264" t="s">
        <v>82</v>
      </c>
      <c r="AV236" s="14" t="s">
        <v>430</v>
      </c>
      <c r="AW236" s="14" t="s">
        <v>33</v>
      </c>
      <c r="AX236" s="14" t="s">
        <v>80</v>
      </c>
      <c r="AY236" s="264" t="s">
        <v>128</v>
      </c>
    </row>
    <row r="237" s="2" customFormat="1" ht="16.5" customHeight="1">
      <c r="A237" s="40"/>
      <c r="B237" s="41"/>
      <c r="C237" s="207" t="s">
        <v>733</v>
      </c>
      <c r="D237" s="207" t="s">
        <v>131</v>
      </c>
      <c r="E237" s="208" t="s">
        <v>1290</v>
      </c>
      <c r="F237" s="209" t="s">
        <v>1291</v>
      </c>
      <c r="G237" s="210" t="s">
        <v>524</v>
      </c>
      <c r="H237" s="211">
        <v>72.849999999999994</v>
      </c>
      <c r="I237" s="212"/>
      <c r="J237" s="213">
        <f>ROUND(I237*H237,2)</f>
        <v>0</v>
      </c>
      <c r="K237" s="214"/>
      <c r="L237" s="46"/>
      <c r="M237" s="215" t="s">
        <v>19</v>
      </c>
      <c r="N237" s="216" t="s">
        <v>43</v>
      </c>
      <c r="O237" s="86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9" t="s">
        <v>430</v>
      </c>
      <c r="AT237" s="219" t="s">
        <v>131</v>
      </c>
      <c r="AU237" s="219" t="s">
        <v>82</v>
      </c>
      <c r="AY237" s="19" t="s">
        <v>128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9" t="s">
        <v>80</v>
      </c>
      <c r="BK237" s="220">
        <f>ROUND(I237*H237,2)</f>
        <v>0</v>
      </c>
      <c r="BL237" s="19" t="s">
        <v>430</v>
      </c>
      <c r="BM237" s="219" t="s">
        <v>1292</v>
      </c>
    </row>
    <row r="238" s="2" customFormat="1">
      <c r="A238" s="40"/>
      <c r="B238" s="41"/>
      <c r="C238" s="42"/>
      <c r="D238" s="221" t="s">
        <v>137</v>
      </c>
      <c r="E238" s="42"/>
      <c r="F238" s="222" t="s">
        <v>1293</v>
      </c>
      <c r="G238" s="42"/>
      <c r="H238" s="42"/>
      <c r="I238" s="223"/>
      <c r="J238" s="42"/>
      <c r="K238" s="42"/>
      <c r="L238" s="46"/>
      <c r="M238" s="224"/>
      <c r="N238" s="225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137</v>
      </c>
      <c r="AU238" s="19" t="s">
        <v>82</v>
      </c>
    </row>
    <row r="239" s="2" customFormat="1" ht="16.5" customHeight="1">
      <c r="A239" s="40"/>
      <c r="B239" s="41"/>
      <c r="C239" s="207" t="s">
        <v>738</v>
      </c>
      <c r="D239" s="207" t="s">
        <v>131</v>
      </c>
      <c r="E239" s="208" t="s">
        <v>1294</v>
      </c>
      <c r="F239" s="209" t="s">
        <v>1295</v>
      </c>
      <c r="G239" s="210" t="s">
        <v>497</v>
      </c>
      <c r="H239" s="211">
        <v>0.33700000000000002</v>
      </c>
      <c r="I239" s="212"/>
      <c r="J239" s="213">
        <f>ROUND(I239*H239,2)</f>
        <v>0</v>
      </c>
      <c r="K239" s="214"/>
      <c r="L239" s="46"/>
      <c r="M239" s="215" t="s">
        <v>19</v>
      </c>
      <c r="N239" s="216" t="s">
        <v>43</v>
      </c>
      <c r="O239" s="86"/>
      <c r="P239" s="217">
        <f>O239*H239</f>
        <v>0</v>
      </c>
      <c r="Q239" s="217">
        <v>1.05291</v>
      </c>
      <c r="R239" s="217">
        <f>Q239*H239</f>
        <v>0.35483067000000001</v>
      </c>
      <c r="S239" s="217">
        <v>0</v>
      </c>
      <c r="T239" s="218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9" t="s">
        <v>430</v>
      </c>
      <c r="AT239" s="219" t="s">
        <v>131</v>
      </c>
      <c r="AU239" s="219" t="s">
        <v>82</v>
      </c>
      <c r="AY239" s="19" t="s">
        <v>128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9" t="s">
        <v>80</v>
      </c>
      <c r="BK239" s="220">
        <f>ROUND(I239*H239,2)</f>
        <v>0</v>
      </c>
      <c r="BL239" s="19" t="s">
        <v>430</v>
      </c>
      <c r="BM239" s="219" t="s">
        <v>1296</v>
      </c>
    </row>
    <row r="240" s="2" customFormat="1">
      <c r="A240" s="40"/>
      <c r="B240" s="41"/>
      <c r="C240" s="42"/>
      <c r="D240" s="221" t="s">
        <v>137</v>
      </c>
      <c r="E240" s="42"/>
      <c r="F240" s="222" t="s">
        <v>1297</v>
      </c>
      <c r="G240" s="42"/>
      <c r="H240" s="42"/>
      <c r="I240" s="223"/>
      <c r="J240" s="42"/>
      <c r="K240" s="42"/>
      <c r="L240" s="46"/>
      <c r="M240" s="224"/>
      <c r="N240" s="225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137</v>
      </c>
      <c r="AU240" s="19" t="s">
        <v>82</v>
      </c>
    </row>
    <row r="241" s="15" customFormat="1">
      <c r="A241" s="15"/>
      <c r="B241" s="265"/>
      <c r="C241" s="266"/>
      <c r="D241" s="244" t="s">
        <v>470</v>
      </c>
      <c r="E241" s="267" t="s">
        <v>19</v>
      </c>
      <c r="F241" s="268" t="s">
        <v>1298</v>
      </c>
      <c r="G241" s="266"/>
      <c r="H241" s="267" t="s">
        <v>19</v>
      </c>
      <c r="I241" s="269"/>
      <c r="J241" s="266"/>
      <c r="K241" s="266"/>
      <c r="L241" s="270"/>
      <c r="M241" s="271"/>
      <c r="N241" s="272"/>
      <c r="O241" s="272"/>
      <c r="P241" s="272"/>
      <c r="Q241" s="272"/>
      <c r="R241" s="272"/>
      <c r="S241" s="272"/>
      <c r="T241" s="27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4" t="s">
        <v>470</v>
      </c>
      <c r="AU241" s="274" t="s">
        <v>82</v>
      </c>
      <c r="AV241" s="15" t="s">
        <v>80</v>
      </c>
      <c r="AW241" s="15" t="s">
        <v>33</v>
      </c>
      <c r="AX241" s="15" t="s">
        <v>72</v>
      </c>
      <c r="AY241" s="274" t="s">
        <v>128</v>
      </c>
    </row>
    <row r="242" s="13" customFormat="1">
      <c r="A242" s="13"/>
      <c r="B242" s="242"/>
      <c r="C242" s="243"/>
      <c r="D242" s="244" t="s">
        <v>470</v>
      </c>
      <c r="E242" s="245" t="s">
        <v>19</v>
      </c>
      <c r="F242" s="246" t="s">
        <v>1299</v>
      </c>
      <c r="G242" s="243"/>
      <c r="H242" s="247">
        <v>0.074999999999999997</v>
      </c>
      <c r="I242" s="248"/>
      <c r="J242" s="243"/>
      <c r="K242" s="243"/>
      <c r="L242" s="249"/>
      <c r="M242" s="250"/>
      <c r="N242" s="251"/>
      <c r="O242" s="251"/>
      <c r="P242" s="251"/>
      <c r="Q242" s="251"/>
      <c r="R242" s="251"/>
      <c r="S242" s="251"/>
      <c r="T242" s="25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3" t="s">
        <v>470</v>
      </c>
      <c r="AU242" s="253" t="s">
        <v>82</v>
      </c>
      <c r="AV242" s="13" t="s">
        <v>82</v>
      </c>
      <c r="AW242" s="13" t="s">
        <v>33</v>
      </c>
      <c r="AX242" s="13" t="s">
        <v>72</v>
      </c>
      <c r="AY242" s="253" t="s">
        <v>128</v>
      </c>
    </row>
    <row r="243" s="13" customFormat="1">
      <c r="A243" s="13"/>
      <c r="B243" s="242"/>
      <c r="C243" s="243"/>
      <c r="D243" s="244" t="s">
        <v>470</v>
      </c>
      <c r="E243" s="245" t="s">
        <v>19</v>
      </c>
      <c r="F243" s="246" t="s">
        <v>1300</v>
      </c>
      <c r="G243" s="243"/>
      <c r="H243" s="247">
        <v>0.104</v>
      </c>
      <c r="I243" s="248"/>
      <c r="J243" s="243"/>
      <c r="K243" s="243"/>
      <c r="L243" s="249"/>
      <c r="M243" s="250"/>
      <c r="N243" s="251"/>
      <c r="O243" s="251"/>
      <c r="P243" s="251"/>
      <c r="Q243" s="251"/>
      <c r="R243" s="251"/>
      <c r="S243" s="251"/>
      <c r="T243" s="25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3" t="s">
        <v>470</v>
      </c>
      <c r="AU243" s="253" t="s">
        <v>82</v>
      </c>
      <c r="AV243" s="13" t="s">
        <v>82</v>
      </c>
      <c r="AW243" s="13" t="s">
        <v>33</v>
      </c>
      <c r="AX243" s="13" t="s">
        <v>72</v>
      </c>
      <c r="AY243" s="253" t="s">
        <v>128</v>
      </c>
    </row>
    <row r="244" s="13" customFormat="1">
      <c r="A244" s="13"/>
      <c r="B244" s="242"/>
      <c r="C244" s="243"/>
      <c r="D244" s="244" t="s">
        <v>470</v>
      </c>
      <c r="E244" s="245" t="s">
        <v>19</v>
      </c>
      <c r="F244" s="246" t="s">
        <v>1301</v>
      </c>
      <c r="G244" s="243"/>
      <c r="H244" s="247">
        <v>0.017000000000000001</v>
      </c>
      <c r="I244" s="248"/>
      <c r="J244" s="243"/>
      <c r="K244" s="243"/>
      <c r="L244" s="249"/>
      <c r="M244" s="250"/>
      <c r="N244" s="251"/>
      <c r="O244" s="251"/>
      <c r="P244" s="251"/>
      <c r="Q244" s="251"/>
      <c r="R244" s="251"/>
      <c r="S244" s="251"/>
      <c r="T244" s="25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3" t="s">
        <v>470</v>
      </c>
      <c r="AU244" s="253" t="s">
        <v>82</v>
      </c>
      <c r="AV244" s="13" t="s">
        <v>82</v>
      </c>
      <c r="AW244" s="13" t="s">
        <v>33</v>
      </c>
      <c r="AX244" s="13" t="s">
        <v>72</v>
      </c>
      <c r="AY244" s="253" t="s">
        <v>128</v>
      </c>
    </row>
    <row r="245" s="13" customFormat="1">
      <c r="A245" s="13"/>
      <c r="B245" s="242"/>
      <c r="C245" s="243"/>
      <c r="D245" s="244" t="s">
        <v>470</v>
      </c>
      <c r="E245" s="245" t="s">
        <v>19</v>
      </c>
      <c r="F245" s="246" t="s">
        <v>1302</v>
      </c>
      <c r="G245" s="243"/>
      <c r="H245" s="247">
        <v>0.021999999999999999</v>
      </c>
      <c r="I245" s="248"/>
      <c r="J245" s="243"/>
      <c r="K245" s="243"/>
      <c r="L245" s="249"/>
      <c r="M245" s="250"/>
      <c r="N245" s="251"/>
      <c r="O245" s="251"/>
      <c r="P245" s="251"/>
      <c r="Q245" s="251"/>
      <c r="R245" s="251"/>
      <c r="S245" s="251"/>
      <c r="T245" s="25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3" t="s">
        <v>470</v>
      </c>
      <c r="AU245" s="253" t="s">
        <v>82</v>
      </c>
      <c r="AV245" s="13" t="s">
        <v>82</v>
      </c>
      <c r="AW245" s="13" t="s">
        <v>33</v>
      </c>
      <c r="AX245" s="13" t="s">
        <v>72</v>
      </c>
      <c r="AY245" s="253" t="s">
        <v>128</v>
      </c>
    </row>
    <row r="246" s="13" customFormat="1">
      <c r="A246" s="13"/>
      <c r="B246" s="242"/>
      <c r="C246" s="243"/>
      <c r="D246" s="244" t="s">
        <v>470</v>
      </c>
      <c r="E246" s="245" t="s">
        <v>19</v>
      </c>
      <c r="F246" s="246" t="s">
        <v>1303</v>
      </c>
      <c r="G246" s="243"/>
      <c r="H246" s="247">
        <v>0.037999999999999999</v>
      </c>
      <c r="I246" s="248"/>
      <c r="J246" s="243"/>
      <c r="K246" s="243"/>
      <c r="L246" s="249"/>
      <c r="M246" s="250"/>
      <c r="N246" s="251"/>
      <c r="O246" s="251"/>
      <c r="P246" s="251"/>
      <c r="Q246" s="251"/>
      <c r="R246" s="251"/>
      <c r="S246" s="251"/>
      <c r="T246" s="25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3" t="s">
        <v>470</v>
      </c>
      <c r="AU246" s="253" t="s">
        <v>82</v>
      </c>
      <c r="AV246" s="13" t="s">
        <v>82</v>
      </c>
      <c r="AW246" s="13" t="s">
        <v>33</v>
      </c>
      <c r="AX246" s="13" t="s">
        <v>72</v>
      </c>
      <c r="AY246" s="253" t="s">
        <v>128</v>
      </c>
    </row>
    <row r="247" s="16" customFormat="1">
      <c r="A247" s="16"/>
      <c r="B247" s="275"/>
      <c r="C247" s="276"/>
      <c r="D247" s="244" t="s">
        <v>470</v>
      </c>
      <c r="E247" s="277" t="s">
        <v>19</v>
      </c>
      <c r="F247" s="278" t="s">
        <v>1304</v>
      </c>
      <c r="G247" s="276"/>
      <c r="H247" s="279">
        <v>0.25600000000000001</v>
      </c>
      <c r="I247" s="280"/>
      <c r="J247" s="276"/>
      <c r="K247" s="276"/>
      <c r="L247" s="281"/>
      <c r="M247" s="282"/>
      <c r="N247" s="283"/>
      <c r="O247" s="283"/>
      <c r="P247" s="283"/>
      <c r="Q247" s="283"/>
      <c r="R247" s="283"/>
      <c r="S247" s="283"/>
      <c r="T247" s="284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85" t="s">
        <v>470</v>
      </c>
      <c r="AU247" s="285" t="s">
        <v>82</v>
      </c>
      <c r="AV247" s="16" t="s">
        <v>487</v>
      </c>
      <c r="AW247" s="16" t="s">
        <v>33</v>
      </c>
      <c r="AX247" s="16" t="s">
        <v>72</v>
      </c>
      <c r="AY247" s="285" t="s">
        <v>128</v>
      </c>
    </row>
    <row r="248" s="15" customFormat="1">
      <c r="A248" s="15"/>
      <c r="B248" s="265"/>
      <c r="C248" s="266"/>
      <c r="D248" s="244" t="s">
        <v>470</v>
      </c>
      <c r="E248" s="267" t="s">
        <v>19</v>
      </c>
      <c r="F248" s="268" t="s">
        <v>1305</v>
      </c>
      <c r="G248" s="266"/>
      <c r="H248" s="267" t="s">
        <v>19</v>
      </c>
      <c r="I248" s="269"/>
      <c r="J248" s="266"/>
      <c r="K248" s="266"/>
      <c r="L248" s="270"/>
      <c r="M248" s="271"/>
      <c r="N248" s="272"/>
      <c r="O248" s="272"/>
      <c r="P248" s="272"/>
      <c r="Q248" s="272"/>
      <c r="R248" s="272"/>
      <c r="S248" s="272"/>
      <c r="T248" s="27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4" t="s">
        <v>470</v>
      </c>
      <c r="AU248" s="274" t="s">
        <v>82</v>
      </c>
      <c r="AV248" s="15" t="s">
        <v>80</v>
      </c>
      <c r="AW248" s="15" t="s">
        <v>33</v>
      </c>
      <c r="AX248" s="15" t="s">
        <v>72</v>
      </c>
      <c r="AY248" s="274" t="s">
        <v>128</v>
      </c>
    </row>
    <row r="249" s="13" customFormat="1">
      <c r="A249" s="13"/>
      <c r="B249" s="242"/>
      <c r="C249" s="243"/>
      <c r="D249" s="244" t="s">
        <v>470</v>
      </c>
      <c r="E249" s="245" t="s">
        <v>19</v>
      </c>
      <c r="F249" s="246" t="s">
        <v>1306</v>
      </c>
      <c r="G249" s="243"/>
      <c r="H249" s="247">
        <v>0.024</v>
      </c>
      <c r="I249" s="248"/>
      <c r="J249" s="243"/>
      <c r="K249" s="243"/>
      <c r="L249" s="249"/>
      <c r="M249" s="250"/>
      <c r="N249" s="251"/>
      <c r="O249" s="251"/>
      <c r="P249" s="251"/>
      <c r="Q249" s="251"/>
      <c r="R249" s="251"/>
      <c r="S249" s="251"/>
      <c r="T249" s="25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3" t="s">
        <v>470</v>
      </c>
      <c r="AU249" s="253" t="s">
        <v>82</v>
      </c>
      <c r="AV249" s="13" t="s">
        <v>82</v>
      </c>
      <c r="AW249" s="13" t="s">
        <v>33</v>
      </c>
      <c r="AX249" s="13" t="s">
        <v>72</v>
      </c>
      <c r="AY249" s="253" t="s">
        <v>128</v>
      </c>
    </row>
    <row r="250" s="13" customFormat="1">
      <c r="A250" s="13"/>
      <c r="B250" s="242"/>
      <c r="C250" s="243"/>
      <c r="D250" s="244" t="s">
        <v>470</v>
      </c>
      <c r="E250" s="245" t="s">
        <v>19</v>
      </c>
      <c r="F250" s="246" t="s">
        <v>1307</v>
      </c>
      <c r="G250" s="243"/>
      <c r="H250" s="247">
        <v>0.036999999999999998</v>
      </c>
      <c r="I250" s="248"/>
      <c r="J250" s="243"/>
      <c r="K250" s="243"/>
      <c r="L250" s="249"/>
      <c r="M250" s="250"/>
      <c r="N250" s="251"/>
      <c r="O250" s="251"/>
      <c r="P250" s="251"/>
      <c r="Q250" s="251"/>
      <c r="R250" s="251"/>
      <c r="S250" s="251"/>
      <c r="T250" s="25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3" t="s">
        <v>470</v>
      </c>
      <c r="AU250" s="253" t="s">
        <v>82</v>
      </c>
      <c r="AV250" s="13" t="s">
        <v>82</v>
      </c>
      <c r="AW250" s="13" t="s">
        <v>33</v>
      </c>
      <c r="AX250" s="13" t="s">
        <v>72</v>
      </c>
      <c r="AY250" s="253" t="s">
        <v>128</v>
      </c>
    </row>
    <row r="251" s="13" customFormat="1">
      <c r="A251" s="13"/>
      <c r="B251" s="242"/>
      <c r="C251" s="243"/>
      <c r="D251" s="244" t="s">
        <v>470</v>
      </c>
      <c r="E251" s="245" t="s">
        <v>19</v>
      </c>
      <c r="F251" s="246" t="s">
        <v>1308</v>
      </c>
      <c r="G251" s="243"/>
      <c r="H251" s="247">
        <v>0.0050000000000000001</v>
      </c>
      <c r="I251" s="248"/>
      <c r="J251" s="243"/>
      <c r="K251" s="243"/>
      <c r="L251" s="249"/>
      <c r="M251" s="250"/>
      <c r="N251" s="251"/>
      <c r="O251" s="251"/>
      <c r="P251" s="251"/>
      <c r="Q251" s="251"/>
      <c r="R251" s="251"/>
      <c r="S251" s="251"/>
      <c r="T251" s="25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3" t="s">
        <v>470</v>
      </c>
      <c r="AU251" s="253" t="s">
        <v>82</v>
      </c>
      <c r="AV251" s="13" t="s">
        <v>82</v>
      </c>
      <c r="AW251" s="13" t="s">
        <v>33</v>
      </c>
      <c r="AX251" s="13" t="s">
        <v>72</v>
      </c>
      <c r="AY251" s="253" t="s">
        <v>128</v>
      </c>
    </row>
    <row r="252" s="13" customFormat="1">
      <c r="A252" s="13"/>
      <c r="B252" s="242"/>
      <c r="C252" s="243"/>
      <c r="D252" s="244" t="s">
        <v>470</v>
      </c>
      <c r="E252" s="245" t="s">
        <v>19</v>
      </c>
      <c r="F252" s="246" t="s">
        <v>1309</v>
      </c>
      <c r="G252" s="243"/>
      <c r="H252" s="247">
        <v>0.0070000000000000001</v>
      </c>
      <c r="I252" s="248"/>
      <c r="J252" s="243"/>
      <c r="K252" s="243"/>
      <c r="L252" s="249"/>
      <c r="M252" s="250"/>
      <c r="N252" s="251"/>
      <c r="O252" s="251"/>
      <c r="P252" s="251"/>
      <c r="Q252" s="251"/>
      <c r="R252" s="251"/>
      <c r="S252" s="251"/>
      <c r="T252" s="25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3" t="s">
        <v>470</v>
      </c>
      <c r="AU252" s="253" t="s">
        <v>82</v>
      </c>
      <c r="AV252" s="13" t="s">
        <v>82</v>
      </c>
      <c r="AW252" s="13" t="s">
        <v>33</v>
      </c>
      <c r="AX252" s="13" t="s">
        <v>72</v>
      </c>
      <c r="AY252" s="253" t="s">
        <v>128</v>
      </c>
    </row>
    <row r="253" s="13" customFormat="1">
      <c r="A253" s="13"/>
      <c r="B253" s="242"/>
      <c r="C253" s="243"/>
      <c r="D253" s="244" t="s">
        <v>470</v>
      </c>
      <c r="E253" s="245" t="s">
        <v>19</v>
      </c>
      <c r="F253" s="246" t="s">
        <v>1310</v>
      </c>
      <c r="G253" s="243"/>
      <c r="H253" s="247">
        <v>0.0080000000000000002</v>
      </c>
      <c r="I253" s="248"/>
      <c r="J253" s="243"/>
      <c r="K253" s="243"/>
      <c r="L253" s="249"/>
      <c r="M253" s="250"/>
      <c r="N253" s="251"/>
      <c r="O253" s="251"/>
      <c r="P253" s="251"/>
      <c r="Q253" s="251"/>
      <c r="R253" s="251"/>
      <c r="S253" s="251"/>
      <c r="T253" s="25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3" t="s">
        <v>470</v>
      </c>
      <c r="AU253" s="253" t="s">
        <v>82</v>
      </c>
      <c r="AV253" s="13" t="s">
        <v>82</v>
      </c>
      <c r="AW253" s="13" t="s">
        <v>33</v>
      </c>
      <c r="AX253" s="13" t="s">
        <v>72</v>
      </c>
      <c r="AY253" s="253" t="s">
        <v>128</v>
      </c>
    </row>
    <row r="254" s="16" customFormat="1">
      <c r="A254" s="16"/>
      <c r="B254" s="275"/>
      <c r="C254" s="276"/>
      <c r="D254" s="244" t="s">
        <v>470</v>
      </c>
      <c r="E254" s="277" t="s">
        <v>19</v>
      </c>
      <c r="F254" s="278" t="s">
        <v>1304</v>
      </c>
      <c r="G254" s="276"/>
      <c r="H254" s="279">
        <v>0.081000000000000016</v>
      </c>
      <c r="I254" s="280"/>
      <c r="J254" s="276"/>
      <c r="K254" s="276"/>
      <c r="L254" s="281"/>
      <c r="M254" s="282"/>
      <c r="N254" s="283"/>
      <c r="O254" s="283"/>
      <c r="P254" s="283"/>
      <c r="Q254" s="283"/>
      <c r="R254" s="283"/>
      <c r="S254" s="283"/>
      <c r="T254" s="284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85" t="s">
        <v>470</v>
      </c>
      <c r="AU254" s="285" t="s">
        <v>82</v>
      </c>
      <c r="AV254" s="16" t="s">
        <v>487</v>
      </c>
      <c r="AW254" s="16" t="s">
        <v>33</v>
      </c>
      <c r="AX254" s="16" t="s">
        <v>72</v>
      </c>
      <c r="AY254" s="285" t="s">
        <v>128</v>
      </c>
    </row>
    <row r="255" s="14" customFormat="1">
      <c r="A255" s="14"/>
      <c r="B255" s="254"/>
      <c r="C255" s="255"/>
      <c r="D255" s="244" t="s">
        <v>470</v>
      </c>
      <c r="E255" s="256" t="s">
        <v>19</v>
      </c>
      <c r="F255" s="257" t="s">
        <v>494</v>
      </c>
      <c r="G255" s="255"/>
      <c r="H255" s="258">
        <v>0.33700000000000002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4" t="s">
        <v>470</v>
      </c>
      <c r="AU255" s="264" t="s">
        <v>82</v>
      </c>
      <c r="AV255" s="14" t="s">
        <v>430</v>
      </c>
      <c r="AW255" s="14" t="s">
        <v>33</v>
      </c>
      <c r="AX255" s="14" t="s">
        <v>80</v>
      </c>
      <c r="AY255" s="264" t="s">
        <v>128</v>
      </c>
    </row>
    <row r="256" s="12" customFormat="1" ht="22.8" customHeight="1">
      <c r="A256" s="12"/>
      <c r="B256" s="191"/>
      <c r="C256" s="192"/>
      <c r="D256" s="193" t="s">
        <v>71</v>
      </c>
      <c r="E256" s="205" t="s">
        <v>152</v>
      </c>
      <c r="F256" s="205" t="s">
        <v>1311</v>
      </c>
      <c r="G256" s="192"/>
      <c r="H256" s="192"/>
      <c r="I256" s="195"/>
      <c r="J256" s="206">
        <f>BK256</f>
        <v>0</v>
      </c>
      <c r="K256" s="192"/>
      <c r="L256" s="197"/>
      <c r="M256" s="198"/>
      <c r="N256" s="199"/>
      <c r="O256" s="199"/>
      <c r="P256" s="200">
        <f>SUM(P257:P272)</f>
        <v>0</v>
      </c>
      <c r="Q256" s="199"/>
      <c r="R256" s="200">
        <f>SUM(R257:R272)</f>
        <v>51.50844</v>
      </c>
      <c r="S256" s="199"/>
      <c r="T256" s="201">
        <f>SUM(T257:T272)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2" t="s">
        <v>80</v>
      </c>
      <c r="AT256" s="203" t="s">
        <v>71</v>
      </c>
      <c r="AU256" s="203" t="s">
        <v>80</v>
      </c>
      <c r="AY256" s="202" t="s">
        <v>128</v>
      </c>
      <c r="BK256" s="204">
        <f>SUM(BK257:BK272)</f>
        <v>0</v>
      </c>
    </row>
    <row r="257" s="2" customFormat="1" ht="24.15" customHeight="1">
      <c r="A257" s="40"/>
      <c r="B257" s="41"/>
      <c r="C257" s="207" t="s">
        <v>339</v>
      </c>
      <c r="D257" s="207" t="s">
        <v>131</v>
      </c>
      <c r="E257" s="208" t="s">
        <v>1312</v>
      </c>
      <c r="F257" s="209" t="s">
        <v>1313</v>
      </c>
      <c r="G257" s="210" t="s">
        <v>524</v>
      </c>
      <c r="H257" s="211">
        <v>22.890000000000001</v>
      </c>
      <c r="I257" s="212"/>
      <c r="J257" s="213">
        <f>ROUND(I257*H257,2)</f>
        <v>0</v>
      </c>
      <c r="K257" s="214"/>
      <c r="L257" s="46"/>
      <c r="M257" s="215" t="s">
        <v>19</v>
      </c>
      <c r="N257" s="216" t="s">
        <v>43</v>
      </c>
      <c r="O257" s="86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9" t="s">
        <v>430</v>
      </c>
      <c r="AT257" s="219" t="s">
        <v>131</v>
      </c>
      <c r="AU257" s="219" t="s">
        <v>82</v>
      </c>
      <c r="AY257" s="19" t="s">
        <v>128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9" t="s">
        <v>80</v>
      </c>
      <c r="BK257" s="220">
        <f>ROUND(I257*H257,2)</f>
        <v>0</v>
      </c>
      <c r="BL257" s="19" t="s">
        <v>430</v>
      </c>
      <c r="BM257" s="219" t="s">
        <v>1314</v>
      </c>
    </row>
    <row r="258" s="2" customFormat="1">
      <c r="A258" s="40"/>
      <c r="B258" s="41"/>
      <c r="C258" s="42"/>
      <c r="D258" s="221" t="s">
        <v>137</v>
      </c>
      <c r="E258" s="42"/>
      <c r="F258" s="222" t="s">
        <v>1315</v>
      </c>
      <c r="G258" s="42"/>
      <c r="H258" s="42"/>
      <c r="I258" s="223"/>
      <c r="J258" s="42"/>
      <c r="K258" s="42"/>
      <c r="L258" s="46"/>
      <c r="M258" s="224"/>
      <c r="N258" s="225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137</v>
      </c>
      <c r="AU258" s="19" t="s">
        <v>82</v>
      </c>
    </row>
    <row r="259" s="13" customFormat="1">
      <c r="A259" s="13"/>
      <c r="B259" s="242"/>
      <c r="C259" s="243"/>
      <c r="D259" s="244" t="s">
        <v>470</v>
      </c>
      <c r="E259" s="245" t="s">
        <v>19</v>
      </c>
      <c r="F259" s="246" t="s">
        <v>1316</v>
      </c>
      <c r="G259" s="243"/>
      <c r="H259" s="247">
        <v>22.890000000000001</v>
      </c>
      <c r="I259" s="248"/>
      <c r="J259" s="243"/>
      <c r="K259" s="243"/>
      <c r="L259" s="249"/>
      <c r="M259" s="250"/>
      <c r="N259" s="251"/>
      <c r="O259" s="251"/>
      <c r="P259" s="251"/>
      <c r="Q259" s="251"/>
      <c r="R259" s="251"/>
      <c r="S259" s="251"/>
      <c r="T259" s="25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3" t="s">
        <v>470</v>
      </c>
      <c r="AU259" s="253" t="s">
        <v>82</v>
      </c>
      <c r="AV259" s="13" t="s">
        <v>82</v>
      </c>
      <c r="AW259" s="13" t="s">
        <v>33</v>
      </c>
      <c r="AX259" s="13" t="s">
        <v>80</v>
      </c>
      <c r="AY259" s="253" t="s">
        <v>128</v>
      </c>
    </row>
    <row r="260" s="2" customFormat="1" ht="21.75" customHeight="1">
      <c r="A260" s="40"/>
      <c r="B260" s="41"/>
      <c r="C260" s="207" t="s">
        <v>1317</v>
      </c>
      <c r="D260" s="207" t="s">
        <v>131</v>
      </c>
      <c r="E260" s="208" t="s">
        <v>1318</v>
      </c>
      <c r="F260" s="209" t="s">
        <v>1319</v>
      </c>
      <c r="G260" s="210" t="s">
        <v>524</v>
      </c>
      <c r="H260" s="211">
        <v>214.125</v>
      </c>
      <c r="I260" s="212"/>
      <c r="J260" s="213">
        <f>ROUND(I260*H260,2)</f>
        <v>0</v>
      </c>
      <c r="K260" s="214"/>
      <c r="L260" s="46"/>
      <c r="M260" s="215" t="s">
        <v>19</v>
      </c>
      <c r="N260" s="216" t="s">
        <v>43</v>
      </c>
      <c r="O260" s="86"/>
      <c r="P260" s="217">
        <f>O260*H260</f>
        <v>0</v>
      </c>
      <c r="Q260" s="217">
        <v>0</v>
      </c>
      <c r="R260" s="217">
        <f>Q260*H260</f>
        <v>0</v>
      </c>
      <c r="S260" s="217">
        <v>0</v>
      </c>
      <c r="T260" s="218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9" t="s">
        <v>430</v>
      </c>
      <c r="AT260" s="219" t="s">
        <v>131</v>
      </c>
      <c r="AU260" s="219" t="s">
        <v>82</v>
      </c>
      <c r="AY260" s="19" t="s">
        <v>128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9" t="s">
        <v>80</v>
      </c>
      <c r="BK260" s="220">
        <f>ROUND(I260*H260,2)</f>
        <v>0</v>
      </c>
      <c r="BL260" s="19" t="s">
        <v>430</v>
      </c>
      <c r="BM260" s="219" t="s">
        <v>1320</v>
      </c>
    </row>
    <row r="261" s="2" customFormat="1">
      <c r="A261" s="40"/>
      <c r="B261" s="41"/>
      <c r="C261" s="42"/>
      <c r="D261" s="221" t="s">
        <v>137</v>
      </c>
      <c r="E261" s="42"/>
      <c r="F261" s="222" t="s">
        <v>1321</v>
      </c>
      <c r="G261" s="42"/>
      <c r="H261" s="42"/>
      <c r="I261" s="223"/>
      <c r="J261" s="42"/>
      <c r="K261" s="42"/>
      <c r="L261" s="46"/>
      <c r="M261" s="224"/>
      <c r="N261" s="225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137</v>
      </c>
      <c r="AU261" s="19" t="s">
        <v>82</v>
      </c>
    </row>
    <row r="262" s="13" customFormat="1">
      <c r="A262" s="13"/>
      <c r="B262" s="242"/>
      <c r="C262" s="243"/>
      <c r="D262" s="244" t="s">
        <v>470</v>
      </c>
      <c r="E262" s="245" t="s">
        <v>19</v>
      </c>
      <c r="F262" s="246" t="s">
        <v>1322</v>
      </c>
      <c r="G262" s="243"/>
      <c r="H262" s="247">
        <v>222</v>
      </c>
      <c r="I262" s="248"/>
      <c r="J262" s="243"/>
      <c r="K262" s="243"/>
      <c r="L262" s="249"/>
      <c r="M262" s="250"/>
      <c r="N262" s="251"/>
      <c r="O262" s="251"/>
      <c r="P262" s="251"/>
      <c r="Q262" s="251"/>
      <c r="R262" s="251"/>
      <c r="S262" s="251"/>
      <c r="T262" s="25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3" t="s">
        <v>470</v>
      </c>
      <c r="AU262" s="253" t="s">
        <v>82</v>
      </c>
      <c r="AV262" s="13" t="s">
        <v>82</v>
      </c>
      <c r="AW262" s="13" t="s">
        <v>33</v>
      </c>
      <c r="AX262" s="13" t="s">
        <v>72</v>
      </c>
      <c r="AY262" s="253" t="s">
        <v>128</v>
      </c>
    </row>
    <row r="263" s="13" customFormat="1">
      <c r="A263" s="13"/>
      <c r="B263" s="242"/>
      <c r="C263" s="243"/>
      <c r="D263" s="244" t="s">
        <v>470</v>
      </c>
      <c r="E263" s="245" t="s">
        <v>19</v>
      </c>
      <c r="F263" s="246" t="s">
        <v>1323</v>
      </c>
      <c r="G263" s="243"/>
      <c r="H263" s="247">
        <v>-7.875</v>
      </c>
      <c r="I263" s="248"/>
      <c r="J263" s="243"/>
      <c r="K263" s="243"/>
      <c r="L263" s="249"/>
      <c r="M263" s="250"/>
      <c r="N263" s="251"/>
      <c r="O263" s="251"/>
      <c r="P263" s="251"/>
      <c r="Q263" s="251"/>
      <c r="R263" s="251"/>
      <c r="S263" s="251"/>
      <c r="T263" s="25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3" t="s">
        <v>470</v>
      </c>
      <c r="AU263" s="253" t="s">
        <v>82</v>
      </c>
      <c r="AV263" s="13" t="s">
        <v>82</v>
      </c>
      <c r="AW263" s="13" t="s">
        <v>33</v>
      </c>
      <c r="AX263" s="13" t="s">
        <v>72</v>
      </c>
      <c r="AY263" s="253" t="s">
        <v>128</v>
      </c>
    </row>
    <row r="264" s="14" customFormat="1">
      <c r="A264" s="14"/>
      <c r="B264" s="254"/>
      <c r="C264" s="255"/>
      <c r="D264" s="244" t="s">
        <v>470</v>
      </c>
      <c r="E264" s="256" t="s">
        <v>19</v>
      </c>
      <c r="F264" s="257" t="s">
        <v>494</v>
      </c>
      <c r="G264" s="255"/>
      <c r="H264" s="258">
        <v>214.125</v>
      </c>
      <c r="I264" s="259"/>
      <c r="J264" s="255"/>
      <c r="K264" s="255"/>
      <c r="L264" s="260"/>
      <c r="M264" s="261"/>
      <c r="N264" s="262"/>
      <c r="O264" s="262"/>
      <c r="P264" s="262"/>
      <c r="Q264" s="262"/>
      <c r="R264" s="262"/>
      <c r="S264" s="262"/>
      <c r="T264" s="26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4" t="s">
        <v>470</v>
      </c>
      <c r="AU264" s="264" t="s">
        <v>82</v>
      </c>
      <c r="AV264" s="14" t="s">
        <v>430</v>
      </c>
      <c r="AW264" s="14" t="s">
        <v>33</v>
      </c>
      <c r="AX264" s="14" t="s">
        <v>80</v>
      </c>
      <c r="AY264" s="264" t="s">
        <v>128</v>
      </c>
    </row>
    <row r="265" s="2" customFormat="1" ht="21.75" customHeight="1">
      <c r="A265" s="40"/>
      <c r="B265" s="41"/>
      <c r="C265" s="207" t="s">
        <v>755</v>
      </c>
      <c r="D265" s="207" t="s">
        <v>131</v>
      </c>
      <c r="E265" s="208" t="s">
        <v>1324</v>
      </c>
      <c r="F265" s="209" t="s">
        <v>1325</v>
      </c>
      <c r="G265" s="210" t="s">
        <v>524</v>
      </c>
      <c r="H265" s="211">
        <v>7.875</v>
      </c>
      <c r="I265" s="212"/>
      <c r="J265" s="213">
        <f>ROUND(I265*H265,2)</f>
        <v>0</v>
      </c>
      <c r="K265" s="214"/>
      <c r="L265" s="46"/>
      <c r="M265" s="215" t="s">
        <v>19</v>
      </c>
      <c r="N265" s="216" t="s">
        <v>43</v>
      </c>
      <c r="O265" s="86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9" t="s">
        <v>430</v>
      </c>
      <c r="AT265" s="219" t="s">
        <v>131</v>
      </c>
      <c r="AU265" s="219" t="s">
        <v>82</v>
      </c>
      <c r="AY265" s="19" t="s">
        <v>128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9" t="s">
        <v>80</v>
      </c>
      <c r="BK265" s="220">
        <f>ROUND(I265*H265,2)</f>
        <v>0</v>
      </c>
      <c r="BL265" s="19" t="s">
        <v>430</v>
      </c>
      <c r="BM265" s="219" t="s">
        <v>1326</v>
      </c>
    </row>
    <row r="266" s="2" customFormat="1">
      <c r="A266" s="40"/>
      <c r="B266" s="41"/>
      <c r="C266" s="42"/>
      <c r="D266" s="221" t="s">
        <v>137</v>
      </c>
      <c r="E266" s="42"/>
      <c r="F266" s="222" t="s">
        <v>1327</v>
      </c>
      <c r="G266" s="42"/>
      <c r="H266" s="42"/>
      <c r="I266" s="223"/>
      <c r="J266" s="42"/>
      <c r="K266" s="42"/>
      <c r="L266" s="46"/>
      <c r="M266" s="224"/>
      <c r="N266" s="225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137</v>
      </c>
      <c r="AU266" s="19" t="s">
        <v>82</v>
      </c>
    </row>
    <row r="267" s="13" customFormat="1">
      <c r="A267" s="13"/>
      <c r="B267" s="242"/>
      <c r="C267" s="243"/>
      <c r="D267" s="244" t="s">
        <v>470</v>
      </c>
      <c r="E267" s="245" t="s">
        <v>19</v>
      </c>
      <c r="F267" s="246" t="s">
        <v>1328</v>
      </c>
      <c r="G267" s="243"/>
      <c r="H267" s="247">
        <v>7.875</v>
      </c>
      <c r="I267" s="248"/>
      <c r="J267" s="243"/>
      <c r="K267" s="243"/>
      <c r="L267" s="249"/>
      <c r="M267" s="250"/>
      <c r="N267" s="251"/>
      <c r="O267" s="251"/>
      <c r="P267" s="251"/>
      <c r="Q267" s="251"/>
      <c r="R267" s="251"/>
      <c r="S267" s="251"/>
      <c r="T267" s="25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3" t="s">
        <v>470</v>
      </c>
      <c r="AU267" s="253" t="s">
        <v>82</v>
      </c>
      <c r="AV267" s="13" t="s">
        <v>82</v>
      </c>
      <c r="AW267" s="13" t="s">
        <v>33</v>
      </c>
      <c r="AX267" s="13" t="s">
        <v>80</v>
      </c>
      <c r="AY267" s="253" t="s">
        <v>128</v>
      </c>
    </row>
    <row r="268" s="2" customFormat="1" ht="44.25" customHeight="1">
      <c r="A268" s="40"/>
      <c r="B268" s="41"/>
      <c r="C268" s="207" t="s">
        <v>344</v>
      </c>
      <c r="D268" s="207" t="s">
        <v>131</v>
      </c>
      <c r="E268" s="208" t="s">
        <v>1329</v>
      </c>
      <c r="F268" s="209" t="s">
        <v>1330</v>
      </c>
      <c r="G268" s="210" t="s">
        <v>524</v>
      </c>
      <c r="H268" s="211">
        <v>222</v>
      </c>
      <c r="I268" s="212"/>
      <c r="J268" s="213">
        <f>ROUND(I268*H268,2)</f>
        <v>0</v>
      </c>
      <c r="K268" s="214"/>
      <c r="L268" s="46"/>
      <c r="M268" s="215" t="s">
        <v>19</v>
      </c>
      <c r="N268" s="216" t="s">
        <v>43</v>
      </c>
      <c r="O268" s="86"/>
      <c r="P268" s="217">
        <f>O268*H268</f>
        <v>0</v>
      </c>
      <c r="Q268" s="217">
        <v>0.089219999999999994</v>
      </c>
      <c r="R268" s="217">
        <f>Q268*H268</f>
        <v>19.806839999999998</v>
      </c>
      <c r="S268" s="217">
        <v>0</v>
      </c>
      <c r="T268" s="218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9" t="s">
        <v>430</v>
      </c>
      <c r="AT268" s="219" t="s">
        <v>131</v>
      </c>
      <c r="AU268" s="219" t="s">
        <v>82</v>
      </c>
      <c r="AY268" s="19" t="s">
        <v>128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9" t="s">
        <v>80</v>
      </c>
      <c r="BK268" s="220">
        <f>ROUND(I268*H268,2)</f>
        <v>0</v>
      </c>
      <c r="BL268" s="19" t="s">
        <v>430</v>
      </c>
      <c r="BM268" s="219" t="s">
        <v>1331</v>
      </c>
    </row>
    <row r="269" s="2" customFormat="1">
      <c r="A269" s="40"/>
      <c r="B269" s="41"/>
      <c r="C269" s="42"/>
      <c r="D269" s="221" t="s">
        <v>137</v>
      </c>
      <c r="E269" s="42"/>
      <c r="F269" s="222" t="s">
        <v>1332</v>
      </c>
      <c r="G269" s="42"/>
      <c r="H269" s="42"/>
      <c r="I269" s="223"/>
      <c r="J269" s="42"/>
      <c r="K269" s="42"/>
      <c r="L269" s="46"/>
      <c r="M269" s="224"/>
      <c r="N269" s="225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137</v>
      </c>
      <c r="AU269" s="19" t="s">
        <v>82</v>
      </c>
    </row>
    <row r="270" s="13" customFormat="1">
      <c r="A270" s="13"/>
      <c r="B270" s="242"/>
      <c r="C270" s="243"/>
      <c r="D270" s="244" t="s">
        <v>470</v>
      </c>
      <c r="E270" s="245" t="s">
        <v>19</v>
      </c>
      <c r="F270" s="246" t="s">
        <v>1333</v>
      </c>
      <c r="G270" s="243"/>
      <c r="H270" s="247">
        <v>222</v>
      </c>
      <c r="I270" s="248"/>
      <c r="J270" s="243"/>
      <c r="K270" s="243"/>
      <c r="L270" s="249"/>
      <c r="M270" s="250"/>
      <c r="N270" s="251"/>
      <c r="O270" s="251"/>
      <c r="P270" s="251"/>
      <c r="Q270" s="251"/>
      <c r="R270" s="251"/>
      <c r="S270" s="251"/>
      <c r="T270" s="25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3" t="s">
        <v>470</v>
      </c>
      <c r="AU270" s="253" t="s">
        <v>82</v>
      </c>
      <c r="AV270" s="13" t="s">
        <v>82</v>
      </c>
      <c r="AW270" s="13" t="s">
        <v>33</v>
      </c>
      <c r="AX270" s="13" t="s">
        <v>80</v>
      </c>
      <c r="AY270" s="253" t="s">
        <v>128</v>
      </c>
    </row>
    <row r="271" s="2" customFormat="1" ht="16.5" customHeight="1">
      <c r="A271" s="40"/>
      <c r="B271" s="41"/>
      <c r="C271" s="226" t="s">
        <v>349</v>
      </c>
      <c r="D271" s="226" t="s">
        <v>140</v>
      </c>
      <c r="E271" s="227" t="s">
        <v>1334</v>
      </c>
      <c r="F271" s="228" t="s">
        <v>1335</v>
      </c>
      <c r="G271" s="229" t="s">
        <v>524</v>
      </c>
      <c r="H271" s="230">
        <v>226.44</v>
      </c>
      <c r="I271" s="231"/>
      <c r="J271" s="232">
        <f>ROUND(I271*H271,2)</f>
        <v>0</v>
      </c>
      <c r="K271" s="233"/>
      <c r="L271" s="234"/>
      <c r="M271" s="235" t="s">
        <v>19</v>
      </c>
      <c r="N271" s="236" t="s">
        <v>43</v>
      </c>
      <c r="O271" s="86"/>
      <c r="P271" s="217">
        <f>O271*H271</f>
        <v>0</v>
      </c>
      <c r="Q271" s="217">
        <v>0.14000000000000001</v>
      </c>
      <c r="R271" s="217">
        <f>Q271*H271</f>
        <v>31.701600000000003</v>
      </c>
      <c r="S271" s="217">
        <v>0</v>
      </c>
      <c r="T271" s="218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9" t="s">
        <v>517</v>
      </c>
      <c r="AT271" s="219" t="s">
        <v>140</v>
      </c>
      <c r="AU271" s="219" t="s">
        <v>82</v>
      </c>
      <c r="AY271" s="19" t="s">
        <v>128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19" t="s">
        <v>80</v>
      </c>
      <c r="BK271" s="220">
        <f>ROUND(I271*H271,2)</f>
        <v>0</v>
      </c>
      <c r="BL271" s="19" t="s">
        <v>430</v>
      </c>
      <c r="BM271" s="219" t="s">
        <v>1336</v>
      </c>
    </row>
    <row r="272" s="13" customFormat="1">
      <c r="A272" s="13"/>
      <c r="B272" s="242"/>
      <c r="C272" s="243"/>
      <c r="D272" s="244" t="s">
        <v>470</v>
      </c>
      <c r="E272" s="245" t="s">
        <v>19</v>
      </c>
      <c r="F272" s="246" t="s">
        <v>1337</v>
      </c>
      <c r="G272" s="243"/>
      <c r="H272" s="247">
        <v>226.44</v>
      </c>
      <c r="I272" s="248"/>
      <c r="J272" s="243"/>
      <c r="K272" s="243"/>
      <c r="L272" s="249"/>
      <c r="M272" s="250"/>
      <c r="N272" s="251"/>
      <c r="O272" s="251"/>
      <c r="P272" s="251"/>
      <c r="Q272" s="251"/>
      <c r="R272" s="251"/>
      <c r="S272" s="251"/>
      <c r="T272" s="25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3" t="s">
        <v>470</v>
      </c>
      <c r="AU272" s="253" t="s">
        <v>82</v>
      </c>
      <c r="AV272" s="13" t="s">
        <v>82</v>
      </c>
      <c r="AW272" s="13" t="s">
        <v>33</v>
      </c>
      <c r="AX272" s="13" t="s">
        <v>80</v>
      </c>
      <c r="AY272" s="253" t="s">
        <v>128</v>
      </c>
    </row>
    <row r="273" s="12" customFormat="1" ht="22.8" customHeight="1">
      <c r="A273" s="12"/>
      <c r="B273" s="191"/>
      <c r="C273" s="192"/>
      <c r="D273" s="193" t="s">
        <v>71</v>
      </c>
      <c r="E273" s="205" t="s">
        <v>160</v>
      </c>
      <c r="F273" s="205" t="s">
        <v>1338</v>
      </c>
      <c r="G273" s="192"/>
      <c r="H273" s="192"/>
      <c r="I273" s="195"/>
      <c r="J273" s="206">
        <f>BK273</f>
        <v>0</v>
      </c>
      <c r="K273" s="192"/>
      <c r="L273" s="197"/>
      <c r="M273" s="198"/>
      <c r="N273" s="199"/>
      <c r="O273" s="199"/>
      <c r="P273" s="200">
        <f>SUM(P274:P531)</f>
        <v>0</v>
      </c>
      <c r="Q273" s="199"/>
      <c r="R273" s="200">
        <f>SUM(R274:R531)</f>
        <v>46.329672550000005</v>
      </c>
      <c r="S273" s="199"/>
      <c r="T273" s="201">
        <f>SUM(T274:T531)</f>
        <v>0.43430400000000002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2" t="s">
        <v>80</v>
      </c>
      <c r="AT273" s="203" t="s">
        <v>71</v>
      </c>
      <c r="AU273" s="203" t="s">
        <v>80</v>
      </c>
      <c r="AY273" s="202" t="s">
        <v>128</v>
      </c>
      <c r="BK273" s="204">
        <f>SUM(BK274:BK531)</f>
        <v>0</v>
      </c>
    </row>
    <row r="274" s="2" customFormat="1" ht="16.5" customHeight="1">
      <c r="A274" s="40"/>
      <c r="B274" s="41"/>
      <c r="C274" s="207" t="s">
        <v>356</v>
      </c>
      <c r="D274" s="207" t="s">
        <v>131</v>
      </c>
      <c r="E274" s="208" t="s">
        <v>1339</v>
      </c>
      <c r="F274" s="209" t="s">
        <v>1340</v>
      </c>
      <c r="G274" s="210" t="s">
        <v>524</v>
      </c>
      <c r="H274" s="211">
        <v>9.4559999999999995</v>
      </c>
      <c r="I274" s="212"/>
      <c r="J274" s="213">
        <f>ROUND(I274*H274,2)</f>
        <v>0</v>
      </c>
      <c r="K274" s="214"/>
      <c r="L274" s="46"/>
      <c r="M274" s="215" t="s">
        <v>19</v>
      </c>
      <c r="N274" s="216" t="s">
        <v>43</v>
      </c>
      <c r="O274" s="86"/>
      <c r="P274" s="217">
        <f>O274*H274</f>
        <v>0</v>
      </c>
      <c r="Q274" s="217">
        <v>0.040000000000000001</v>
      </c>
      <c r="R274" s="217">
        <f>Q274*H274</f>
        <v>0.37823999999999997</v>
      </c>
      <c r="S274" s="217">
        <v>0</v>
      </c>
      <c r="T274" s="218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9" t="s">
        <v>430</v>
      </c>
      <c r="AT274" s="219" t="s">
        <v>131</v>
      </c>
      <c r="AU274" s="219" t="s">
        <v>82</v>
      </c>
      <c r="AY274" s="19" t="s">
        <v>128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19" t="s">
        <v>80</v>
      </c>
      <c r="BK274" s="220">
        <f>ROUND(I274*H274,2)</f>
        <v>0</v>
      </c>
      <c r="BL274" s="19" t="s">
        <v>430</v>
      </c>
      <c r="BM274" s="219" t="s">
        <v>1341</v>
      </c>
    </row>
    <row r="275" s="2" customFormat="1">
      <c r="A275" s="40"/>
      <c r="B275" s="41"/>
      <c r="C275" s="42"/>
      <c r="D275" s="221" t="s">
        <v>137</v>
      </c>
      <c r="E275" s="42"/>
      <c r="F275" s="222" t="s">
        <v>1342</v>
      </c>
      <c r="G275" s="42"/>
      <c r="H275" s="42"/>
      <c r="I275" s="223"/>
      <c r="J275" s="42"/>
      <c r="K275" s="42"/>
      <c r="L275" s="46"/>
      <c r="M275" s="224"/>
      <c r="N275" s="225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137</v>
      </c>
      <c r="AU275" s="19" t="s">
        <v>82</v>
      </c>
    </row>
    <row r="276" s="13" customFormat="1">
      <c r="A276" s="13"/>
      <c r="B276" s="242"/>
      <c r="C276" s="243"/>
      <c r="D276" s="244" t="s">
        <v>470</v>
      </c>
      <c r="E276" s="245" t="s">
        <v>19</v>
      </c>
      <c r="F276" s="246" t="s">
        <v>1343</v>
      </c>
      <c r="G276" s="243"/>
      <c r="H276" s="247">
        <v>9.4559999999999995</v>
      </c>
      <c r="I276" s="248"/>
      <c r="J276" s="243"/>
      <c r="K276" s="243"/>
      <c r="L276" s="249"/>
      <c r="M276" s="250"/>
      <c r="N276" s="251"/>
      <c r="O276" s="251"/>
      <c r="P276" s="251"/>
      <c r="Q276" s="251"/>
      <c r="R276" s="251"/>
      <c r="S276" s="251"/>
      <c r="T276" s="25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3" t="s">
        <v>470</v>
      </c>
      <c r="AU276" s="253" t="s">
        <v>82</v>
      </c>
      <c r="AV276" s="13" t="s">
        <v>82</v>
      </c>
      <c r="AW276" s="13" t="s">
        <v>33</v>
      </c>
      <c r="AX276" s="13" t="s">
        <v>80</v>
      </c>
      <c r="AY276" s="253" t="s">
        <v>128</v>
      </c>
    </row>
    <row r="277" s="2" customFormat="1" ht="24.15" customHeight="1">
      <c r="A277" s="40"/>
      <c r="B277" s="41"/>
      <c r="C277" s="207" t="s">
        <v>782</v>
      </c>
      <c r="D277" s="207" t="s">
        <v>131</v>
      </c>
      <c r="E277" s="208" t="s">
        <v>1344</v>
      </c>
      <c r="F277" s="209" t="s">
        <v>1345</v>
      </c>
      <c r="G277" s="210" t="s">
        <v>524</v>
      </c>
      <c r="H277" s="211">
        <v>189.566</v>
      </c>
      <c r="I277" s="212"/>
      <c r="J277" s="213">
        <f>ROUND(I277*H277,2)</f>
        <v>0</v>
      </c>
      <c r="K277" s="214"/>
      <c r="L277" s="46"/>
      <c r="M277" s="215" t="s">
        <v>19</v>
      </c>
      <c r="N277" s="216" t="s">
        <v>43</v>
      </c>
      <c r="O277" s="86"/>
      <c r="P277" s="217">
        <f>O277*H277</f>
        <v>0</v>
      </c>
      <c r="Q277" s="217">
        <v>0.0043800000000000002</v>
      </c>
      <c r="R277" s="217">
        <f>Q277*H277</f>
        <v>0.83029908000000008</v>
      </c>
      <c r="S277" s="217">
        <v>0</v>
      </c>
      <c r="T277" s="218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9" t="s">
        <v>430</v>
      </c>
      <c r="AT277" s="219" t="s">
        <v>131</v>
      </c>
      <c r="AU277" s="219" t="s">
        <v>82</v>
      </c>
      <c r="AY277" s="19" t="s">
        <v>128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9" t="s">
        <v>80</v>
      </c>
      <c r="BK277" s="220">
        <f>ROUND(I277*H277,2)</f>
        <v>0</v>
      </c>
      <c r="BL277" s="19" t="s">
        <v>430</v>
      </c>
      <c r="BM277" s="219" t="s">
        <v>1346</v>
      </c>
    </row>
    <row r="278" s="2" customFormat="1">
      <c r="A278" s="40"/>
      <c r="B278" s="41"/>
      <c r="C278" s="42"/>
      <c r="D278" s="221" t="s">
        <v>137</v>
      </c>
      <c r="E278" s="42"/>
      <c r="F278" s="222" t="s">
        <v>1347</v>
      </c>
      <c r="G278" s="42"/>
      <c r="H278" s="42"/>
      <c r="I278" s="223"/>
      <c r="J278" s="42"/>
      <c r="K278" s="42"/>
      <c r="L278" s="46"/>
      <c r="M278" s="224"/>
      <c r="N278" s="225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137</v>
      </c>
      <c r="AU278" s="19" t="s">
        <v>82</v>
      </c>
    </row>
    <row r="279" s="15" customFormat="1">
      <c r="A279" s="15"/>
      <c r="B279" s="265"/>
      <c r="C279" s="266"/>
      <c r="D279" s="244" t="s">
        <v>470</v>
      </c>
      <c r="E279" s="267" t="s">
        <v>19</v>
      </c>
      <c r="F279" s="268" t="s">
        <v>1348</v>
      </c>
      <c r="G279" s="266"/>
      <c r="H279" s="267" t="s">
        <v>19</v>
      </c>
      <c r="I279" s="269"/>
      <c r="J279" s="266"/>
      <c r="K279" s="266"/>
      <c r="L279" s="270"/>
      <c r="M279" s="271"/>
      <c r="N279" s="272"/>
      <c r="O279" s="272"/>
      <c r="P279" s="272"/>
      <c r="Q279" s="272"/>
      <c r="R279" s="272"/>
      <c r="S279" s="272"/>
      <c r="T279" s="27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4" t="s">
        <v>470</v>
      </c>
      <c r="AU279" s="274" t="s">
        <v>82</v>
      </c>
      <c r="AV279" s="15" t="s">
        <v>80</v>
      </c>
      <c r="AW279" s="15" t="s">
        <v>33</v>
      </c>
      <c r="AX279" s="15" t="s">
        <v>72</v>
      </c>
      <c r="AY279" s="274" t="s">
        <v>128</v>
      </c>
    </row>
    <row r="280" s="13" customFormat="1">
      <c r="A280" s="13"/>
      <c r="B280" s="242"/>
      <c r="C280" s="243"/>
      <c r="D280" s="244" t="s">
        <v>470</v>
      </c>
      <c r="E280" s="245" t="s">
        <v>19</v>
      </c>
      <c r="F280" s="246" t="s">
        <v>1349</v>
      </c>
      <c r="G280" s="243"/>
      <c r="H280" s="247">
        <v>8.0199999999999996</v>
      </c>
      <c r="I280" s="248"/>
      <c r="J280" s="243"/>
      <c r="K280" s="243"/>
      <c r="L280" s="249"/>
      <c r="M280" s="250"/>
      <c r="N280" s="251"/>
      <c r="O280" s="251"/>
      <c r="P280" s="251"/>
      <c r="Q280" s="251"/>
      <c r="R280" s="251"/>
      <c r="S280" s="251"/>
      <c r="T280" s="25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3" t="s">
        <v>470</v>
      </c>
      <c r="AU280" s="253" t="s">
        <v>82</v>
      </c>
      <c r="AV280" s="13" t="s">
        <v>82</v>
      </c>
      <c r="AW280" s="13" t="s">
        <v>33</v>
      </c>
      <c r="AX280" s="13" t="s">
        <v>72</v>
      </c>
      <c r="AY280" s="253" t="s">
        <v>128</v>
      </c>
    </row>
    <row r="281" s="13" customFormat="1">
      <c r="A281" s="13"/>
      <c r="B281" s="242"/>
      <c r="C281" s="243"/>
      <c r="D281" s="244" t="s">
        <v>470</v>
      </c>
      <c r="E281" s="245" t="s">
        <v>19</v>
      </c>
      <c r="F281" s="246" t="s">
        <v>1350</v>
      </c>
      <c r="G281" s="243"/>
      <c r="H281" s="247">
        <v>6.9800000000000004</v>
      </c>
      <c r="I281" s="248"/>
      <c r="J281" s="243"/>
      <c r="K281" s="243"/>
      <c r="L281" s="249"/>
      <c r="M281" s="250"/>
      <c r="N281" s="251"/>
      <c r="O281" s="251"/>
      <c r="P281" s="251"/>
      <c r="Q281" s="251"/>
      <c r="R281" s="251"/>
      <c r="S281" s="251"/>
      <c r="T281" s="25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3" t="s">
        <v>470</v>
      </c>
      <c r="AU281" s="253" t="s">
        <v>82</v>
      </c>
      <c r="AV281" s="13" t="s">
        <v>82</v>
      </c>
      <c r="AW281" s="13" t="s">
        <v>33</v>
      </c>
      <c r="AX281" s="13" t="s">
        <v>72</v>
      </c>
      <c r="AY281" s="253" t="s">
        <v>128</v>
      </c>
    </row>
    <row r="282" s="13" customFormat="1">
      <c r="A282" s="13"/>
      <c r="B282" s="242"/>
      <c r="C282" s="243"/>
      <c r="D282" s="244" t="s">
        <v>470</v>
      </c>
      <c r="E282" s="245" t="s">
        <v>19</v>
      </c>
      <c r="F282" s="246" t="s">
        <v>1351</v>
      </c>
      <c r="G282" s="243"/>
      <c r="H282" s="247">
        <v>3</v>
      </c>
      <c r="I282" s="248"/>
      <c r="J282" s="243"/>
      <c r="K282" s="243"/>
      <c r="L282" s="249"/>
      <c r="M282" s="250"/>
      <c r="N282" s="251"/>
      <c r="O282" s="251"/>
      <c r="P282" s="251"/>
      <c r="Q282" s="251"/>
      <c r="R282" s="251"/>
      <c r="S282" s="251"/>
      <c r="T282" s="25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3" t="s">
        <v>470</v>
      </c>
      <c r="AU282" s="253" t="s">
        <v>82</v>
      </c>
      <c r="AV282" s="13" t="s">
        <v>82</v>
      </c>
      <c r="AW282" s="13" t="s">
        <v>33</v>
      </c>
      <c r="AX282" s="13" t="s">
        <v>72</v>
      </c>
      <c r="AY282" s="253" t="s">
        <v>128</v>
      </c>
    </row>
    <row r="283" s="13" customFormat="1">
      <c r="A283" s="13"/>
      <c r="B283" s="242"/>
      <c r="C283" s="243"/>
      <c r="D283" s="244" t="s">
        <v>470</v>
      </c>
      <c r="E283" s="245" t="s">
        <v>19</v>
      </c>
      <c r="F283" s="246" t="s">
        <v>1352</v>
      </c>
      <c r="G283" s="243"/>
      <c r="H283" s="247">
        <v>7.2800000000000002</v>
      </c>
      <c r="I283" s="248"/>
      <c r="J283" s="243"/>
      <c r="K283" s="243"/>
      <c r="L283" s="249"/>
      <c r="M283" s="250"/>
      <c r="N283" s="251"/>
      <c r="O283" s="251"/>
      <c r="P283" s="251"/>
      <c r="Q283" s="251"/>
      <c r="R283" s="251"/>
      <c r="S283" s="251"/>
      <c r="T283" s="25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3" t="s">
        <v>470</v>
      </c>
      <c r="AU283" s="253" t="s">
        <v>82</v>
      </c>
      <c r="AV283" s="13" t="s">
        <v>82</v>
      </c>
      <c r="AW283" s="13" t="s">
        <v>33</v>
      </c>
      <c r="AX283" s="13" t="s">
        <v>72</v>
      </c>
      <c r="AY283" s="253" t="s">
        <v>128</v>
      </c>
    </row>
    <row r="284" s="13" customFormat="1">
      <c r="A284" s="13"/>
      <c r="B284" s="242"/>
      <c r="C284" s="243"/>
      <c r="D284" s="244" t="s">
        <v>470</v>
      </c>
      <c r="E284" s="245" t="s">
        <v>19</v>
      </c>
      <c r="F284" s="246" t="s">
        <v>1353</v>
      </c>
      <c r="G284" s="243"/>
      <c r="H284" s="247">
        <v>13.720000000000001</v>
      </c>
      <c r="I284" s="248"/>
      <c r="J284" s="243"/>
      <c r="K284" s="243"/>
      <c r="L284" s="249"/>
      <c r="M284" s="250"/>
      <c r="N284" s="251"/>
      <c r="O284" s="251"/>
      <c r="P284" s="251"/>
      <c r="Q284" s="251"/>
      <c r="R284" s="251"/>
      <c r="S284" s="251"/>
      <c r="T284" s="25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3" t="s">
        <v>470</v>
      </c>
      <c r="AU284" s="253" t="s">
        <v>82</v>
      </c>
      <c r="AV284" s="13" t="s">
        <v>82</v>
      </c>
      <c r="AW284" s="13" t="s">
        <v>33</v>
      </c>
      <c r="AX284" s="13" t="s">
        <v>72</v>
      </c>
      <c r="AY284" s="253" t="s">
        <v>128</v>
      </c>
    </row>
    <row r="285" s="13" customFormat="1">
      <c r="A285" s="13"/>
      <c r="B285" s="242"/>
      <c r="C285" s="243"/>
      <c r="D285" s="244" t="s">
        <v>470</v>
      </c>
      <c r="E285" s="245" t="s">
        <v>19</v>
      </c>
      <c r="F285" s="246" t="s">
        <v>1354</v>
      </c>
      <c r="G285" s="243"/>
      <c r="H285" s="247">
        <v>10.6</v>
      </c>
      <c r="I285" s="248"/>
      <c r="J285" s="243"/>
      <c r="K285" s="243"/>
      <c r="L285" s="249"/>
      <c r="M285" s="250"/>
      <c r="N285" s="251"/>
      <c r="O285" s="251"/>
      <c r="P285" s="251"/>
      <c r="Q285" s="251"/>
      <c r="R285" s="251"/>
      <c r="S285" s="251"/>
      <c r="T285" s="25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3" t="s">
        <v>470</v>
      </c>
      <c r="AU285" s="253" t="s">
        <v>82</v>
      </c>
      <c r="AV285" s="13" t="s">
        <v>82</v>
      </c>
      <c r="AW285" s="13" t="s">
        <v>33</v>
      </c>
      <c r="AX285" s="13" t="s">
        <v>72</v>
      </c>
      <c r="AY285" s="253" t="s">
        <v>128</v>
      </c>
    </row>
    <row r="286" s="13" customFormat="1">
      <c r="A286" s="13"/>
      <c r="B286" s="242"/>
      <c r="C286" s="243"/>
      <c r="D286" s="244" t="s">
        <v>470</v>
      </c>
      <c r="E286" s="245" t="s">
        <v>19</v>
      </c>
      <c r="F286" s="246" t="s">
        <v>1355</v>
      </c>
      <c r="G286" s="243"/>
      <c r="H286" s="247">
        <v>7.5</v>
      </c>
      <c r="I286" s="248"/>
      <c r="J286" s="243"/>
      <c r="K286" s="243"/>
      <c r="L286" s="249"/>
      <c r="M286" s="250"/>
      <c r="N286" s="251"/>
      <c r="O286" s="251"/>
      <c r="P286" s="251"/>
      <c r="Q286" s="251"/>
      <c r="R286" s="251"/>
      <c r="S286" s="251"/>
      <c r="T286" s="25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3" t="s">
        <v>470</v>
      </c>
      <c r="AU286" s="253" t="s">
        <v>82</v>
      </c>
      <c r="AV286" s="13" t="s">
        <v>82</v>
      </c>
      <c r="AW286" s="13" t="s">
        <v>33</v>
      </c>
      <c r="AX286" s="13" t="s">
        <v>72</v>
      </c>
      <c r="AY286" s="253" t="s">
        <v>128</v>
      </c>
    </row>
    <row r="287" s="13" customFormat="1">
      <c r="A287" s="13"/>
      <c r="B287" s="242"/>
      <c r="C287" s="243"/>
      <c r="D287" s="244" t="s">
        <v>470</v>
      </c>
      <c r="E287" s="245" t="s">
        <v>19</v>
      </c>
      <c r="F287" s="246" t="s">
        <v>1356</v>
      </c>
      <c r="G287" s="243"/>
      <c r="H287" s="247">
        <v>13.199999999999999</v>
      </c>
      <c r="I287" s="248"/>
      <c r="J287" s="243"/>
      <c r="K287" s="243"/>
      <c r="L287" s="249"/>
      <c r="M287" s="250"/>
      <c r="N287" s="251"/>
      <c r="O287" s="251"/>
      <c r="P287" s="251"/>
      <c r="Q287" s="251"/>
      <c r="R287" s="251"/>
      <c r="S287" s="251"/>
      <c r="T287" s="25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3" t="s">
        <v>470</v>
      </c>
      <c r="AU287" s="253" t="s">
        <v>82</v>
      </c>
      <c r="AV287" s="13" t="s">
        <v>82</v>
      </c>
      <c r="AW287" s="13" t="s">
        <v>33</v>
      </c>
      <c r="AX287" s="13" t="s">
        <v>72</v>
      </c>
      <c r="AY287" s="253" t="s">
        <v>128</v>
      </c>
    </row>
    <row r="288" s="13" customFormat="1">
      <c r="A288" s="13"/>
      <c r="B288" s="242"/>
      <c r="C288" s="243"/>
      <c r="D288" s="244" t="s">
        <v>470</v>
      </c>
      <c r="E288" s="245" t="s">
        <v>19</v>
      </c>
      <c r="F288" s="246" t="s">
        <v>1357</v>
      </c>
      <c r="G288" s="243"/>
      <c r="H288" s="247">
        <v>12.300000000000001</v>
      </c>
      <c r="I288" s="248"/>
      <c r="J288" s="243"/>
      <c r="K288" s="243"/>
      <c r="L288" s="249"/>
      <c r="M288" s="250"/>
      <c r="N288" s="251"/>
      <c r="O288" s="251"/>
      <c r="P288" s="251"/>
      <c r="Q288" s="251"/>
      <c r="R288" s="251"/>
      <c r="S288" s="251"/>
      <c r="T288" s="25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3" t="s">
        <v>470</v>
      </c>
      <c r="AU288" s="253" t="s">
        <v>82</v>
      </c>
      <c r="AV288" s="13" t="s">
        <v>82</v>
      </c>
      <c r="AW288" s="13" t="s">
        <v>33</v>
      </c>
      <c r="AX288" s="13" t="s">
        <v>72</v>
      </c>
      <c r="AY288" s="253" t="s">
        <v>128</v>
      </c>
    </row>
    <row r="289" s="16" customFormat="1">
      <c r="A289" s="16"/>
      <c r="B289" s="275"/>
      <c r="C289" s="276"/>
      <c r="D289" s="244" t="s">
        <v>470</v>
      </c>
      <c r="E289" s="277" t="s">
        <v>19</v>
      </c>
      <c r="F289" s="278" t="s">
        <v>1304</v>
      </c>
      <c r="G289" s="276"/>
      <c r="H289" s="279">
        <v>82.599999999999994</v>
      </c>
      <c r="I289" s="280"/>
      <c r="J289" s="276"/>
      <c r="K289" s="276"/>
      <c r="L289" s="281"/>
      <c r="M289" s="282"/>
      <c r="N289" s="283"/>
      <c r="O289" s="283"/>
      <c r="P289" s="283"/>
      <c r="Q289" s="283"/>
      <c r="R289" s="283"/>
      <c r="S289" s="283"/>
      <c r="T289" s="284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85" t="s">
        <v>470</v>
      </c>
      <c r="AU289" s="285" t="s">
        <v>82</v>
      </c>
      <c r="AV289" s="16" t="s">
        <v>487</v>
      </c>
      <c r="AW289" s="16" t="s">
        <v>33</v>
      </c>
      <c r="AX289" s="16" t="s">
        <v>72</v>
      </c>
      <c r="AY289" s="285" t="s">
        <v>128</v>
      </c>
    </row>
    <row r="290" s="15" customFormat="1">
      <c r="A290" s="15"/>
      <c r="B290" s="265"/>
      <c r="C290" s="266"/>
      <c r="D290" s="244" t="s">
        <v>470</v>
      </c>
      <c r="E290" s="267" t="s">
        <v>19</v>
      </c>
      <c r="F290" s="268" t="s">
        <v>1358</v>
      </c>
      <c r="G290" s="266"/>
      <c r="H290" s="267" t="s">
        <v>19</v>
      </c>
      <c r="I290" s="269"/>
      <c r="J290" s="266"/>
      <c r="K290" s="266"/>
      <c r="L290" s="270"/>
      <c r="M290" s="271"/>
      <c r="N290" s="272"/>
      <c r="O290" s="272"/>
      <c r="P290" s="272"/>
      <c r="Q290" s="272"/>
      <c r="R290" s="272"/>
      <c r="S290" s="272"/>
      <c r="T290" s="27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4" t="s">
        <v>470</v>
      </c>
      <c r="AU290" s="274" t="s">
        <v>82</v>
      </c>
      <c r="AV290" s="15" t="s">
        <v>80</v>
      </c>
      <c r="AW290" s="15" t="s">
        <v>33</v>
      </c>
      <c r="AX290" s="15" t="s">
        <v>72</v>
      </c>
      <c r="AY290" s="274" t="s">
        <v>128</v>
      </c>
    </row>
    <row r="291" s="13" customFormat="1">
      <c r="A291" s="13"/>
      <c r="B291" s="242"/>
      <c r="C291" s="243"/>
      <c r="D291" s="244" t="s">
        <v>470</v>
      </c>
      <c r="E291" s="245" t="s">
        <v>19</v>
      </c>
      <c r="F291" s="246" t="s">
        <v>1359</v>
      </c>
      <c r="G291" s="243"/>
      <c r="H291" s="247">
        <v>11.698</v>
      </c>
      <c r="I291" s="248"/>
      <c r="J291" s="243"/>
      <c r="K291" s="243"/>
      <c r="L291" s="249"/>
      <c r="M291" s="250"/>
      <c r="N291" s="251"/>
      <c r="O291" s="251"/>
      <c r="P291" s="251"/>
      <c r="Q291" s="251"/>
      <c r="R291" s="251"/>
      <c r="S291" s="251"/>
      <c r="T291" s="25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3" t="s">
        <v>470</v>
      </c>
      <c r="AU291" s="253" t="s">
        <v>82</v>
      </c>
      <c r="AV291" s="13" t="s">
        <v>82</v>
      </c>
      <c r="AW291" s="13" t="s">
        <v>33</v>
      </c>
      <c r="AX291" s="13" t="s">
        <v>72</v>
      </c>
      <c r="AY291" s="253" t="s">
        <v>128</v>
      </c>
    </row>
    <row r="292" s="13" customFormat="1">
      <c r="A292" s="13"/>
      <c r="B292" s="242"/>
      <c r="C292" s="243"/>
      <c r="D292" s="244" t="s">
        <v>470</v>
      </c>
      <c r="E292" s="245" t="s">
        <v>19</v>
      </c>
      <c r="F292" s="246" t="s">
        <v>1360</v>
      </c>
      <c r="G292" s="243"/>
      <c r="H292" s="247">
        <v>3.1920000000000002</v>
      </c>
      <c r="I292" s="248"/>
      <c r="J292" s="243"/>
      <c r="K292" s="243"/>
      <c r="L292" s="249"/>
      <c r="M292" s="250"/>
      <c r="N292" s="251"/>
      <c r="O292" s="251"/>
      <c r="P292" s="251"/>
      <c r="Q292" s="251"/>
      <c r="R292" s="251"/>
      <c r="S292" s="251"/>
      <c r="T292" s="25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3" t="s">
        <v>470</v>
      </c>
      <c r="AU292" s="253" t="s">
        <v>82</v>
      </c>
      <c r="AV292" s="13" t="s">
        <v>82</v>
      </c>
      <c r="AW292" s="13" t="s">
        <v>33</v>
      </c>
      <c r="AX292" s="13" t="s">
        <v>72</v>
      </c>
      <c r="AY292" s="253" t="s">
        <v>128</v>
      </c>
    </row>
    <row r="293" s="13" customFormat="1">
      <c r="A293" s="13"/>
      <c r="B293" s="242"/>
      <c r="C293" s="243"/>
      <c r="D293" s="244" t="s">
        <v>470</v>
      </c>
      <c r="E293" s="245" t="s">
        <v>19</v>
      </c>
      <c r="F293" s="246" t="s">
        <v>1361</v>
      </c>
      <c r="G293" s="243"/>
      <c r="H293" s="247">
        <v>2.7240000000000002</v>
      </c>
      <c r="I293" s="248"/>
      <c r="J293" s="243"/>
      <c r="K293" s="243"/>
      <c r="L293" s="249"/>
      <c r="M293" s="250"/>
      <c r="N293" s="251"/>
      <c r="O293" s="251"/>
      <c r="P293" s="251"/>
      <c r="Q293" s="251"/>
      <c r="R293" s="251"/>
      <c r="S293" s="251"/>
      <c r="T293" s="25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3" t="s">
        <v>470</v>
      </c>
      <c r="AU293" s="253" t="s">
        <v>82</v>
      </c>
      <c r="AV293" s="13" t="s">
        <v>82</v>
      </c>
      <c r="AW293" s="13" t="s">
        <v>33</v>
      </c>
      <c r="AX293" s="13" t="s">
        <v>72</v>
      </c>
      <c r="AY293" s="253" t="s">
        <v>128</v>
      </c>
    </row>
    <row r="294" s="13" customFormat="1">
      <c r="A294" s="13"/>
      <c r="B294" s="242"/>
      <c r="C294" s="243"/>
      <c r="D294" s="244" t="s">
        <v>470</v>
      </c>
      <c r="E294" s="245" t="s">
        <v>19</v>
      </c>
      <c r="F294" s="246" t="s">
        <v>1362</v>
      </c>
      <c r="G294" s="243"/>
      <c r="H294" s="247">
        <v>1.4299999999999999</v>
      </c>
      <c r="I294" s="248"/>
      <c r="J294" s="243"/>
      <c r="K294" s="243"/>
      <c r="L294" s="249"/>
      <c r="M294" s="250"/>
      <c r="N294" s="251"/>
      <c r="O294" s="251"/>
      <c r="P294" s="251"/>
      <c r="Q294" s="251"/>
      <c r="R294" s="251"/>
      <c r="S294" s="251"/>
      <c r="T294" s="25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3" t="s">
        <v>470</v>
      </c>
      <c r="AU294" s="253" t="s">
        <v>82</v>
      </c>
      <c r="AV294" s="13" t="s">
        <v>82</v>
      </c>
      <c r="AW294" s="13" t="s">
        <v>33</v>
      </c>
      <c r="AX294" s="13" t="s">
        <v>72</v>
      </c>
      <c r="AY294" s="253" t="s">
        <v>128</v>
      </c>
    </row>
    <row r="295" s="13" customFormat="1">
      <c r="A295" s="13"/>
      <c r="B295" s="242"/>
      <c r="C295" s="243"/>
      <c r="D295" s="244" t="s">
        <v>470</v>
      </c>
      <c r="E295" s="245" t="s">
        <v>19</v>
      </c>
      <c r="F295" s="246" t="s">
        <v>1363</v>
      </c>
      <c r="G295" s="243"/>
      <c r="H295" s="247">
        <v>4.9980000000000002</v>
      </c>
      <c r="I295" s="248"/>
      <c r="J295" s="243"/>
      <c r="K295" s="243"/>
      <c r="L295" s="249"/>
      <c r="M295" s="250"/>
      <c r="N295" s="251"/>
      <c r="O295" s="251"/>
      <c r="P295" s="251"/>
      <c r="Q295" s="251"/>
      <c r="R295" s="251"/>
      <c r="S295" s="251"/>
      <c r="T295" s="25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3" t="s">
        <v>470</v>
      </c>
      <c r="AU295" s="253" t="s">
        <v>82</v>
      </c>
      <c r="AV295" s="13" t="s">
        <v>82</v>
      </c>
      <c r="AW295" s="13" t="s">
        <v>33</v>
      </c>
      <c r="AX295" s="13" t="s">
        <v>72</v>
      </c>
      <c r="AY295" s="253" t="s">
        <v>128</v>
      </c>
    </row>
    <row r="296" s="13" customFormat="1">
      <c r="A296" s="13"/>
      <c r="B296" s="242"/>
      <c r="C296" s="243"/>
      <c r="D296" s="244" t="s">
        <v>470</v>
      </c>
      <c r="E296" s="245" t="s">
        <v>19</v>
      </c>
      <c r="F296" s="246" t="s">
        <v>1364</v>
      </c>
      <c r="G296" s="243"/>
      <c r="H296" s="247">
        <v>4.0229999999999997</v>
      </c>
      <c r="I296" s="248"/>
      <c r="J296" s="243"/>
      <c r="K296" s="243"/>
      <c r="L296" s="249"/>
      <c r="M296" s="250"/>
      <c r="N296" s="251"/>
      <c r="O296" s="251"/>
      <c r="P296" s="251"/>
      <c r="Q296" s="251"/>
      <c r="R296" s="251"/>
      <c r="S296" s="251"/>
      <c r="T296" s="25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3" t="s">
        <v>470</v>
      </c>
      <c r="AU296" s="253" t="s">
        <v>82</v>
      </c>
      <c r="AV296" s="13" t="s">
        <v>82</v>
      </c>
      <c r="AW296" s="13" t="s">
        <v>33</v>
      </c>
      <c r="AX296" s="13" t="s">
        <v>72</v>
      </c>
      <c r="AY296" s="253" t="s">
        <v>128</v>
      </c>
    </row>
    <row r="297" s="13" customFormat="1">
      <c r="A297" s="13"/>
      <c r="B297" s="242"/>
      <c r="C297" s="243"/>
      <c r="D297" s="244" t="s">
        <v>470</v>
      </c>
      <c r="E297" s="245" t="s">
        <v>19</v>
      </c>
      <c r="F297" s="246" t="s">
        <v>1365</v>
      </c>
      <c r="G297" s="243"/>
      <c r="H297" s="247">
        <v>14.658</v>
      </c>
      <c r="I297" s="248"/>
      <c r="J297" s="243"/>
      <c r="K297" s="243"/>
      <c r="L297" s="249"/>
      <c r="M297" s="250"/>
      <c r="N297" s="251"/>
      <c r="O297" s="251"/>
      <c r="P297" s="251"/>
      <c r="Q297" s="251"/>
      <c r="R297" s="251"/>
      <c r="S297" s="251"/>
      <c r="T297" s="25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3" t="s">
        <v>470</v>
      </c>
      <c r="AU297" s="253" t="s">
        <v>82</v>
      </c>
      <c r="AV297" s="13" t="s">
        <v>82</v>
      </c>
      <c r="AW297" s="13" t="s">
        <v>33</v>
      </c>
      <c r="AX297" s="13" t="s">
        <v>72</v>
      </c>
      <c r="AY297" s="253" t="s">
        <v>128</v>
      </c>
    </row>
    <row r="298" s="13" customFormat="1">
      <c r="A298" s="13"/>
      <c r="B298" s="242"/>
      <c r="C298" s="243"/>
      <c r="D298" s="244" t="s">
        <v>470</v>
      </c>
      <c r="E298" s="245" t="s">
        <v>19</v>
      </c>
      <c r="F298" s="246" t="s">
        <v>1366</v>
      </c>
      <c r="G298" s="243"/>
      <c r="H298" s="247">
        <v>2.919</v>
      </c>
      <c r="I298" s="248"/>
      <c r="J298" s="243"/>
      <c r="K298" s="243"/>
      <c r="L298" s="249"/>
      <c r="M298" s="250"/>
      <c r="N298" s="251"/>
      <c r="O298" s="251"/>
      <c r="P298" s="251"/>
      <c r="Q298" s="251"/>
      <c r="R298" s="251"/>
      <c r="S298" s="251"/>
      <c r="T298" s="25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3" t="s">
        <v>470</v>
      </c>
      <c r="AU298" s="253" t="s">
        <v>82</v>
      </c>
      <c r="AV298" s="13" t="s">
        <v>82</v>
      </c>
      <c r="AW298" s="13" t="s">
        <v>33</v>
      </c>
      <c r="AX298" s="13" t="s">
        <v>72</v>
      </c>
      <c r="AY298" s="253" t="s">
        <v>128</v>
      </c>
    </row>
    <row r="299" s="13" customFormat="1">
      <c r="A299" s="13"/>
      <c r="B299" s="242"/>
      <c r="C299" s="243"/>
      <c r="D299" s="244" t="s">
        <v>470</v>
      </c>
      <c r="E299" s="245" t="s">
        <v>19</v>
      </c>
      <c r="F299" s="246" t="s">
        <v>1367</v>
      </c>
      <c r="G299" s="243"/>
      <c r="H299" s="247">
        <v>5.4340000000000002</v>
      </c>
      <c r="I299" s="248"/>
      <c r="J299" s="243"/>
      <c r="K299" s="243"/>
      <c r="L299" s="249"/>
      <c r="M299" s="250"/>
      <c r="N299" s="251"/>
      <c r="O299" s="251"/>
      <c r="P299" s="251"/>
      <c r="Q299" s="251"/>
      <c r="R299" s="251"/>
      <c r="S299" s="251"/>
      <c r="T299" s="25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3" t="s">
        <v>470</v>
      </c>
      <c r="AU299" s="253" t="s">
        <v>82</v>
      </c>
      <c r="AV299" s="13" t="s">
        <v>82</v>
      </c>
      <c r="AW299" s="13" t="s">
        <v>33</v>
      </c>
      <c r="AX299" s="13" t="s">
        <v>72</v>
      </c>
      <c r="AY299" s="253" t="s">
        <v>128</v>
      </c>
    </row>
    <row r="300" s="13" customFormat="1">
      <c r="A300" s="13"/>
      <c r="B300" s="242"/>
      <c r="C300" s="243"/>
      <c r="D300" s="244" t="s">
        <v>470</v>
      </c>
      <c r="E300" s="245" t="s">
        <v>19</v>
      </c>
      <c r="F300" s="246" t="s">
        <v>1368</v>
      </c>
      <c r="G300" s="243"/>
      <c r="H300" s="247">
        <v>3.8999999999999999</v>
      </c>
      <c r="I300" s="248"/>
      <c r="J300" s="243"/>
      <c r="K300" s="243"/>
      <c r="L300" s="249"/>
      <c r="M300" s="250"/>
      <c r="N300" s="251"/>
      <c r="O300" s="251"/>
      <c r="P300" s="251"/>
      <c r="Q300" s="251"/>
      <c r="R300" s="251"/>
      <c r="S300" s="251"/>
      <c r="T300" s="25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3" t="s">
        <v>470</v>
      </c>
      <c r="AU300" s="253" t="s">
        <v>82</v>
      </c>
      <c r="AV300" s="13" t="s">
        <v>82</v>
      </c>
      <c r="AW300" s="13" t="s">
        <v>33</v>
      </c>
      <c r="AX300" s="13" t="s">
        <v>72</v>
      </c>
      <c r="AY300" s="253" t="s">
        <v>128</v>
      </c>
    </row>
    <row r="301" s="13" customFormat="1">
      <c r="A301" s="13"/>
      <c r="B301" s="242"/>
      <c r="C301" s="243"/>
      <c r="D301" s="244" t="s">
        <v>470</v>
      </c>
      <c r="E301" s="245" t="s">
        <v>19</v>
      </c>
      <c r="F301" s="246" t="s">
        <v>1369</v>
      </c>
      <c r="G301" s="243"/>
      <c r="H301" s="247">
        <v>10.438000000000001</v>
      </c>
      <c r="I301" s="248"/>
      <c r="J301" s="243"/>
      <c r="K301" s="243"/>
      <c r="L301" s="249"/>
      <c r="M301" s="250"/>
      <c r="N301" s="251"/>
      <c r="O301" s="251"/>
      <c r="P301" s="251"/>
      <c r="Q301" s="251"/>
      <c r="R301" s="251"/>
      <c r="S301" s="251"/>
      <c r="T301" s="25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3" t="s">
        <v>470</v>
      </c>
      <c r="AU301" s="253" t="s">
        <v>82</v>
      </c>
      <c r="AV301" s="13" t="s">
        <v>82</v>
      </c>
      <c r="AW301" s="13" t="s">
        <v>33</v>
      </c>
      <c r="AX301" s="13" t="s">
        <v>72</v>
      </c>
      <c r="AY301" s="253" t="s">
        <v>128</v>
      </c>
    </row>
    <row r="302" s="13" customFormat="1">
      <c r="A302" s="13"/>
      <c r="B302" s="242"/>
      <c r="C302" s="243"/>
      <c r="D302" s="244" t="s">
        <v>470</v>
      </c>
      <c r="E302" s="245" t="s">
        <v>19</v>
      </c>
      <c r="F302" s="246" t="s">
        <v>1370</v>
      </c>
      <c r="G302" s="243"/>
      <c r="H302" s="247">
        <v>5.9130000000000003</v>
      </c>
      <c r="I302" s="248"/>
      <c r="J302" s="243"/>
      <c r="K302" s="243"/>
      <c r="L302" s="249"/>
      <c r="M302" s="250"/>
      <c r="N302" s="251"/>
      <c r="O302" s="251"/>
      <c r="P302" s="251"/>
      <c r="Q302" s="251"/>
      <c r="R302" s="251"/>
      <c r="S302" s="251"/>
      <c r="T302" s="25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3" t="s">
        <v>470</v>
      </c>
      <c r="AU302" s="253" t="s">
        <v>82</v>
      </c>
      <c r="AV302" s="13" t="s">
        <v>82</v>
      </c>
      <c r="AW302" s="13" t="s">
        <v>33</v>
      </c>
      <c r="AX302" s="13" t="s">
        <v>72</v>
      </c>
      <c r="AY302" s="253" t="s">
        <v>128</v>
      </c>
    </row>
    <row r="303" s="13" customFormat="1">
      <c r="A303" s="13"/>
      <c r="B303" s="242"/>
      <c r="C303" s="243"/>
      <c r="D303" s="244" t="s">
        <v>470</v>
      </c>
      <c r="E303" s="245" t="s">
        <v>19</v>
      </c>
      <c r="F303" s="246" t="s">
        <v>1371</v>
      </c>
      <c r="G303" s="243"/>
      <c r="H303" s="247">
        <v>15.462999999999999</v>
      </c>
      <c r="I303" s="248"/>
      <c r="J303" s="243"/>
      <c r="K303" s="243"/>
      <c r="L303" s="249"/>
      <c r="M303" s="250"/>
      <c r="N303" s="251"/>
      <c r="O303" s="251"/>
      <c r="P303" s="251"/>
      <c r="Q303" s="251"/>
      <c r="R303" s="251"/>
      <c r="S303" s="251"/>
      <c r="T303" s="25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3" t="s">
        <v>470</v>
      </c>
      <c r="AU303" s="253" t="s">
        <v>82</v>
      </c>
      <c r="AV303" s="13" t="s">
        <v>82</v>
      </c>
      <c r="AW303" s="13" t="s">
        <v>33</v>
      </c>
      <c r="AX303" s="13" t="s">
        <v>72</v>
      </c>
      <c r="AY303" s="253" t="s">
        <v>128</v>
      </c>
    </row>
    <row r="304" s="13" customFormat="1">
      <c r="A304" s="13"/>
      <c r="B304" s="242"/>
      <c r="C304" s="243"/>
      <c r="D304" s="244" t="s">
        <v>470</v>
      </c>
      <c r="E304" s="245" t="s">
        <v>19</v>
      </c>
      <c r="F304" s="246" t="s">
        <v>1372</v>
      </c>
      <c r="G304" s="243"/>
      <c r="H304" s="247">
        <v>2.2429999999999999</v>
      </c>
      <c r="I304" s="248"/>
      <c r="J304" s="243"/>
      <c r="K304" s="243"/>
      <c r="L304" s="249"/>
      <c r="M304" s="250"/>
      <c r="N304" s="251"/>
      <c r="O304" s="251"/>
      <c r="P304" s="251"/>
      <c r="Q304" s="251"/>
      <c r="R304" s="251"/>
      <c r="S304" s="251"/>
      <c r="T304" s="25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3" t="s">
        <v>470</v>
      </c>
      <c r="AU304" s="253" t="s">
        <v>82</v>
      </c>
      <c r="AV304" s="13" t="s">
        <v>82</v>
      </c>
      <c r="AW304" s="13" t="s">
        <v>33</v>
      </c>
      <c r="AX304" s="13" t="s">
        <v>72</v>
      </c>
      <c r="AY304" s="253" t="s">
        <v>128</v>
      </c>
    </row>
    <row r="305" s="13" customFormat="1">
      <c r="A305" s="13"/>
      <c r="B305" s="242"/>
      <c r="C305" s="243"/>
      <c r="D305" s="244" t="s">
        <v>470</v>
      </c>
      <c r="E305" s="245" t="s">
        <v>19</v>
      </c>
      <c r="F305" s="246" t="s">
        <v>1373</v>
      </c>
      <c r="G305" s="243"/>
      <c r="H305" s="247">
        <v>5.2649999999999997</v>
      </c>
      <c r="I305" s="248"/>
      <c r="J305" s="243"/>
      <c r="K305" s="243"/>
      <c r="L305" s="249"/>
      <c r="M305" s="250"/>
      <c r="N305" s="251"/>
      <c r="O305" s="251"/>
      <c r="P305" s="251"/>
      <c r="Q305" s="251"/>
      <c r="R305" s="251"/>
      <c r="S305" s="251"/>
      <c r="T305" s="25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3" t="s">
        <v>470</v>
      </c>
      <c r="AU305" s="253" t="s">
        <v>82</v>
      </c>
      <c r="AV305" s="13" t="s">
        <v>82</v>
      </c>
      <c r="AW305" s="13" t="s">
        <v>33</v>
      </c>
      <c r="AX305" s="13" t="s">
        <v>72</v>
      </c>
      <c r="AY305" s="253" t="s">
        <v>128</v>
      </c>
    </row>
    <row r="306" s="13" customFormat="1">
      <c r="A306" s="13"/>
      <c r="B306" s="242"/>
      <c r="C306" s="243"/>
      <c r="D306" s="244" t="s">
        <v>470</v>
      </c>
      <c r="E306" s="245" t="s">
        <v>19</v>
      </c>
      <c r="F306" s="246" t="s">
        <v>1374</v>
      </c>
      <c r="G306" s="243"/>
      <c r="H306" s="247">
        <v>4.5179999999999998</v>
      </c>
      <c r="I306" s="248"/>
      <c r="J306" s="243"/>
      <c r="K306" s="243"/>
      <c r="L306" s="249"/>
      <c r="M306" s="250"/>
      <c r="N306" s="251"/>
      <c r="O306" s="251"/>
      <c r="P306" s="251"/>
      <c r="Q306" s="251"/>
      <c r="R306" s="251"/>
      <c r="S306" s="251"/>
      <c r="T306" s="25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3" t="s">
        <v>470</v>
      </c>
      <c r="AU306" s="253" t="s">
        <v>82</v>
      </c>
      <c r="AV306" s="13" t="s">
        <v>82</v>
      </c>
      <c r="AW306" s="13" t="s">
        <v>33</v>
      </c>
      <c r="AX306" s="13" t="s">
        <v>72</v>
      </c>
      <c r="AY306" s="253" t="s">
        <v>128</v>
      </c>
    </row>
    <row r="307" s="13" customFormat="1">
      <c r="A307" s="13"/>
      <c r="B307" s="242"/>
      <c r="C307" s="243"/>
      <c r="D307" s="244" t="s">
        <v>470</v>
      </c>
      <c r="E307" s="245" t="s">
        <v>19</v>
      </c>
      <c r="F307" s="246" t="s">
        <v>1375</v>
      </c>
      <c r="G307" s="243"/>
      <c r="H307" s="247">
        <v>8.1500000000000004</v>
      </c>
      <c r="I307" s="248"/>
      <c r="J307" s="243"/>
      <c r="K307" s="243"/>
      <c r="L307" s="249"/>
      <c r="M307" s="250"/>
      <c r="N307" s="251"/>
      <c r="O307" s="251"/>
      <c r="P307" s="251"/>
      <c r="Q307" s="251"/>
      <c r="R307" s="251"/>
      <c r="S307" s="251"/>
      <c r="T307" s="25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3" t="s">
        <v>470</v>
      </c>
      <c r="AU307" s="253" t="s">
        <v>82</v>
      </c>
      <c r="AV307" s="13" t="s">
        <v>82</v>
      </c>
      <c r="AW307" s="13" t="s">
        <v>33</v>
      </c>
      <c r="AX307" s="13" t="s">
        <v>72</v>
      </c>
      <c r="AY307" s="253" t="s">
        <v>128</v>
      </c>
    </row>
    <row r="308" s="16" customFormat="1">
      <c r="A308" s="16"/>
      <c r="B308" s="275"/>
      <c r="C308" s="276"/>
      <c r="D308" s="244" t="s">
        <v>470</v>
      </c>
      <c r="E308" s="277" t="s">
        <v>19</v>
      </c>
      <c r="F308" s="278" t="s">
        <v>1304</v>
      </c>
      <c r="G308" s="276"/>
      <c r="H308" s="279">
        <v>106.96599999999998</v>
      </c>
      <c r="I308" s="280"/>
      <c r="J308" s="276"/>
      <c r="K308" s="276"/>
      <c r="L308" s="281"/>
      <c r="M308" s="282"/>
      <c r="N308" s="283"/>
      <c r="O308" s="283"/>
      <c r="P308" s="283"/>
      <c r="Q308" s="283"/>
      <c r="R308" s="283"/>
      <c r="S308" s="283"/>
      <c r="T308" s="284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85" t="s">
        <v>470</v>
      </c>
      <c r="AU308" s="285" t="s">
        <v>82</v>
      </c>
      <c r="AV308" s="16" t="s">
        <v>487</v>
      </c>
      <c r="AW308" s="16" t="s">
        <v>33</v>
      </c>
      <c r="AX308" s="16" t="s">
        <v>72</v>
      </c>
      <c r="AY308" s="285" t="s">
        <v>128</v>
      </c>
    </row>
    <row r="309" s="14" customFormat="1">
      <c r="A309" s="14"/>
      <c r="B309" s="254"/>
      <c r="C309" s="255"/>
      <c r="D309" s="244" t="s">
        <v>470</v>
      </c>
      <c r="E309" s="256" t="s">
        <v>19</v>
      </c>
      <c r="F309" s="257" t="s">
        <v>494</v>
      </c>
      <c r="G309" s="255"/>
      <c r="H309" s="258">
        <v>189.566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4" t="s">
        <v>470</v>
      </c>
      <c r="AU309" s="264" t="s">
        <v>82</v>
      </c>
      <c r="AV309" s="14" t="s">
        <v>430</v>
      </c>
      <c r="AW309" s="14" t="s">
        <v>33</v>
      </c>
      <c r="AX309" s="14" t="s">
        <v>80</v>
      </c>
      <c r="AY309" s="264" t="s">
        <v>128</v>
      </c>
    </row>
    <row r="310" s="2" customFormat="1" ht="16.5" customHeight="1">
      <c r="A310" s="40"/>
      <c r="B310" s="41"/>
      <c r="C310" s="207" t="s">
        <v>787</v>
      </c>
      <c r="D310" s="207" t="s">
        <v>131</v>
      </c>
      <c r="E310" s="208" t="s">
        <v>1376</v>
      </c>
      <c r="F310" s="209" t="s">
        <v>1377</v>
      </c>
      <c r="G310" s="210" t="s">
        <v>524</v>
      </c>
      <c r="H310" s="211">
        <v>106.96599999999999</v>
      </c>
      <c r="I310" s="212"/>
      <c r="J310" s="213">
        <f>ROUND(I310*H310,2)</f>
        <v>0</v>
      </c>
      <c r="K310" s="214"/>
      <c r="L310" s="46"/>
      <c r="M310" s="215" t="s">
        <v>19</v>
      </c>
      <c r="N310" s="216" t="s">
        <v>43</v>
      </c>
      <c r="O310" s="86"/>
      <c r="P310" s="217">
        <f>O310*H310</f>
        <v>0</v>
      </c>
      <c r="Q310" s="217">
        <v>0.0040000000000000001</v>
      </c>
      <c r="R310" s="217">
        <f>Q310*H310</f>
        <v>0.42786399999999997</v>
      </c>
      <c r="S310" s="217">
        <v>0</v>
      </c>
      <c r="T310" s="218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9" t="s">
        <v>430</v>
      </c>
      <c r="AT310" s="219" t="s">
        <v>131</v>
      </c>
      <c r="AU310" s="219" t="s">
        <v>82</v>
      </c>
      <c r="AY310" s="19" t="s">
        <v>128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19" t="s">
        <v>80</v>
      </c>
      <c r="BK310" s="220">
        <f>ROUND(I310*H310,2)</f>
        <v>0</v>
      </c>
      <c r="BL310" s="19" t="s">
        <v>430</v>
      </c>
      <c r="BM310" s="219" t="s">
        <v>1378</v>
      </c>
    </row>
    <row r="311" s="2" customFormat="1">
      <c r="A311" s="40"/>
      <c r="B311" s="41"/>
      <c r="C311" s="42"/>
      <c r="D311" s="221" t="s">
        <v>137</v>
      </c>
      <c r="E311" s="42"/>
      <c r="F311" s="222" t="s">
        <v>1379</v>
      </c>
      <c r="G311" s="42"/>
      <c r="H311" s="42"/>
      <c r="I311" s="223"/>
      <c r="J311" s="42"/>
      <c r="K311" s="42"/>
      <c r="L311" s="46"/>
      <c r="M311" s="224"/>
      <c r="N311" s="225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137</v>
      </c>
      <c r="AU311" s="19" t="s">
        <v>82</v>
      </c>
    </row>
    <row r="312" s="15" customFormat="1">
      <c r="A312" s="15"/>
      <c r="B312" s="265"/>
      <c r="C312" s="266"/>
      <c r="D312" s="244" t="s">
        <v>470</v>
      </c>
      <c r="E312" s="267" t="s">
        <v>19</v>
      </c>
      <c r="F312" s="268" t="s">
        <v>1358</v>
      </c>
      <c r="G312" s="266"/>
      <c r="H312" s="267" t="s">
        <v>19</v>
      </c>
      <c r="I312" s="269"/>
      <c r="J312" s="266"/>
      <c r="K312" s="266"/>
      <c r="L312" s="270"/>
      <c r="M312" s="271"/>
      <c r="N312" s="272"/>
      <c r="O312" s="272"/>
      <c r="P312" s="272"/>
      <c r="Q312" s="272"/>
      <c r="R312" s="272"/>
      <c r="S312" s="272"/>
      <c r="T312" s="27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4" t="s">
        <v>470</v>
      </c>
      <c r="AU312" s="274" t="s">
        <v>82</v>
      </c>
      <c r="AV312" s="15" t="s">
        <v>80</v>
      </c>
      <c r="AW312" s="15" t="s">
        <v>33</v>
      </c>
      <c r="AX312" s="15" t="s">
        <v>72</v>
      </c>
      <c r="AY312" s="274" t="s">
        <v>128</v>
      </c>
    </row>
    <row r="313" s="13" customFormat="1">
      <c r="A313" s="13"/>
      <c r="B313" s="242"/>
      <c r="C313" s="243"/>
      <c r="D313" s="244" t="s">
        <v>470</v>
      </c>
      <c r="E313" s="245" t="s">
        <v>19</v>
      </c>
      <c r="F313" s="246" t="s">
        <v>1359</v>
      </c>
      <c r="G313" s="243"/>
      <c r="H313" s="247">
        <v>11.698</v>
      </c>
      <c r="I313" s="248"/>
      <c r="J313" s="243"/>
      <c r="K313" s="243"/>
      <c r="L313" s="249"/>
      <c r="M313" s="250"/>
      <c r="N313" s="251"/>
      <c r="O313" s="251"/>
      <c r="P313" s="251"/>
      <c r="Q313" s="251"/>
      <c r="R313" s="251"/>
      <c r="S313" s="251"/>
      <c r="T313" s="25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3" t="s">
        <v>470</v>
      </c>
      <c r="AU313" s="253" t="s">
        <v>82</v>
      </c>
      <c r="AV313" s="13" t="s">
        <v>82</v>
      </c>
      <c r="AW313" s="13" t="s">
        <v>33</v>
      </c>
      <c r="AX313" s="13" t="s">
        <v>72</v>
      </c>
      <c r="AY313" s="253" t="s">
        <v>128</v>
      </c>
    </row>
    <row r="314" s="13" customFormat="1">
      <c r="A314" s="13"/>
      <c r="B314" s="242"/>
      <c r="C314" s="243"/>
      <c r="D314" s="244" t="s">
        <v>470</v>
      </c>
      <c r="E314" s="245" t="s">
        <v>19</v>
      </c>
      <c r="F314" s="246" t="s">
        <v>1360</v>
      </c>
      <c r="G314" s="243"/>
      <c r="H314" s="247">
        <v>3.1920000000000002</v>
      </c>
      <c r="I314" s="248"/>
      <c r="J314" s="243"/>
      <c r="K314" s="243"/>
      <c r="L314" s="249"/>
      <c r="M314" s="250"/>
      <c r="N314" s="251"/>
      <c r="O314" s="251"/>
      <c r="P314" s="251"/>
      <c r="Q314" s="251"/>
      <c r="R314" s="251"/>
      <c r="S314" s="251"/>
      <c r="T314" s="25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3" t="s">
        <v>470</v>
      </c>
      <c r="AU314" s="253" t="s">
        <v>82</v>
      </c>
      <c r="AV314" s="13" t="s">
        <v>82</v>
      </c>
      <c r="AW314" s="13" t="s">
        <v>33</v>
      </c>
      <c r="AX314" s="13" t="s">
        <v>72</v>
      </c>
      <c r="AY314" s="253" t="s">
        <v>128</v>
      </c>
    </row>
    <row r="315" s="13" customFormat="1">
      <c r="A315" s="13"/>
      <c r="B315" s="242"/>
      <c r="C315" s="243"/>
      <c r="D315" s="244" t="s">
        <v>470</v>
      </c>
      <c r="E315" s="245" t="s">
        <v>19</v>
      </c>
      <c r="F315" s="246" t="s">
        <v>1361</v>
      </c>
      <c r="G315" s="243"/>
      <c r="H315" s="247">
        <v>2.7240000000000002</v>
      </c>
      <c r="I315" s="248"/>
      <c r="J315" s="243"/>
      <c r="K315" s="243"/>
      <c r="L315" s="249"/>
      <c r="M315" s="250"/>
      <c r="N315" s="251"/>
      <c r="O315" s="251"/>
      <c r="P315" s="251"/>
      <c r="Q315" s="251"/>
      <c r="R315" s="251"/>
      <c r="S315" s="251"/>
      <c r="T315" s="25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3" t="s">
        <v>470</v>
      </c>
      <c r="AU315" s="253" t="s">
        <v>82</v>
      </c>
      <c r="AV315" s="13" t="s">
        <v>82</v>
      </c>
      <c r="AW315" s="13" t="s">
        <v>33</v>
      </c>
      <c r="AX315" s="13" t="s">
        <v>72</v>
      </c>
      <c r="AY315" s="253" t="s">
        <v>128</v>
      </c>
    </row>
    <row r="316" s="13" customFormat="1">
      <c r="A316" s="13"/>
      <c r="B316" s="242"/>
      <c r="C316" s="243"/>
      <c r="D316" s="244" t="s">
        <v>470</v>
      </c>
      <c r="E316" s="245" t="s">
        <v>19</v>
      </c>
      <c r="F316" s="246" t="s">
        <v>1362</v>
      </c>
      <c r="G316" s="243"/>
      <c r="H316" s="247">
        <v>1.4299999999999999</v>
      </c>
      <c r="I316" s="248"/>
      <c r="J316" s="243"/>
      <c r="K316" s="243"/>
      <c r="L316" s="249"/>
      <c r="M316" s="250"/>
      <c r="N316" s="251"/>
      <c r="O316" s="251"/>
      <c r="P316" s="251"/>
      <c r="Q316" s="251"/>
      <c r="R316" s="251"/>
      <c r="S316" s="251"/>
      <c r="T316" s="25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3" t="s">
        <v>470</v>
      </c>
      <c r="AU316" s="253" t="s">
        <v>82</v>
      </c>
      <c r="AV316" s="13" t="s">
        <v>82</v>
      </c>
      <c r="AW316" s="13" t="s">
        <v>33</v>
      </c>
      <c r="AX316" s="13" t="s">
        <v>72</v>
      </c>
      <c r="AY316" s="253" t="s">
        <v>128</v>
      </c>
    </row>
    <row r="317" s="13" customFormat="1">
      <c r="A317" s="13"/>
      <c r="B317" s="242"/>
      <c r="C317" s="243"/>
      <c r="D317" s="244" t="s">
        <v>470</v>
      </c>
      <c r="E317" s="245" t="s">
        <v>19</v>
      </c>
      <c r="F317" s="246" t="s">
        <v>1363</v>
      </c>
      <c r="G317" s="243"/>
      <c r="H317" s="247">
        <v>4.9980000000000002</v>
      </c>
      <c r="I317" s="248"/>
      <c r="J317" s="243"/>
      <c r="K317" s="243"/>
      <c r="L317" s="249"/>
      <c r="M317" s="250"/>
      <c r="N317" s="251"/>
      <c r="O317" s="251"/>
      <c r="P317" s="251"/>
      <c r="Q317" s="251"/>
      <c r="R317" s="251"/>
      <c r="S317" s="251"/>
      <c r="T317" s="25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3" t="s">
        <v>470</v>
      </c>
      <c r="AU317" s="253" t="s">
        <v>82</v>
      </c>
      <c r="AV317" s="13" t="s">
        <v>82</v>
      </c>
      <c r="AW317" s="13" t="s">
        <v>33</v>
      </c>
      <c r="AX317" s="13" t="s">
        <v>72</v>
      </c>
      <c r="AY317" s="253" t="s">
        <v>128</v>
      </c>
    </row>
    <row r="318" s="13" customFormat="1">
      <c r="A318" s="13"/>
      <c r="B318" s="242"/>
      <c r="C318" s="243"/>
      <c r="D318" s="244" t="s">
        <v>470</v>
      </c>
      <c r="E318" s="245" t="s">
        <v>19</v>
      </c>
      <c r="F318" s="246" t="s">
        <v>1364</v>
      </c>
      <c r="G318" s="243"/>
      <c r="H318" s="247">
        <v>4.0229999999999997</v>
      </c>
      <c r="I318" s="248"/>
      <c r="J318" s="243"/>
      <c r="K318" s="243"/>
      <c r="L318" s="249"/>
      <c r="M318" s="250"/>
      <c r="N318" s="251"/>
      <c r="O318" s="251"/>
      <c r="P318" s="251"/>
      <c r="Q318" s="251"/>
      <c r="R318" s="251"/>
      <c r="S318" s="251"/>
      <c r="T318" s="25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3" t="s">
        <v>470</v>
      </c>
      <c r="AU318" s="253" t="s">
        <v>82</v>
      </c>
      <c r="AV318" s="13" t="s">
        <v>82</v>
      </c>
      <c r="AW318" s="13" t="s">
        <v>33</v>
      </c>
      <c r="AX318" s="13" t="s">
        <v>72</v>
      </c>
      <c r="AY318" s="253" t="s">
        <v>128</v>
      </c>
    </row>
    <row r="319" s="13" customFormat="1">
      <c r="A319" s="13"/>
      <c r="B319" s="242"/>
      <c r="C319" s="243"/>
      <c r="D319" s="244" t="s">
        <v>470</v>
      </c>
      <c r="E319" s="245" t="s">
        <v>19</v>
      </c>
      <c r="F319" s="246" t="s">
        <v>1365</v>
      </c>
      <c r="G319" s="243"/>
      <c r="H319" s="247">
        <v>14.658</v>
      </c>
      <c r="I319" s="248"/>
      <c r="J319" s="243"/>
      <c r="K319" s="243"/>
      <c r="L319" s="249"/>
      <c r="M319" s="250"/>
      <c r="N319" s="251"/>
      <c r="O319" s="251"/>
      <c r="P319" s="251"/>
      <c r="Q319" s="251"/>
      <c r="R319" s="251"/>
      <c r="S319" s="251"/>
      <c r="T319" s="25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3" t="s">
        <v>470</v>
      </c>
      <c r="AU319" s="253" t="s">
        <v>82</v>
      </c>
      <c r="AV319" s="13" t="s">
        <v>82</v>
      </c>
      <c r="AW319" s="13" t="s">
        <v>33</v>
      </c>
      <c r="AX319" s="13" t="s">
        <v>72</v>
      </c>
      <c r="AY319" s="253" t="s">
        <v>128</v>
      </c>
    </row>
    <row r="320" s="13" customFormat="1">
      <c r="A320" s="13"/>
      <c r="B320" s="242"/>
      <c r="C320" s="243"/>
      <c r="D320" s="244" t="s">
        <v>470</v>
      </c>
      <c r="E320" s="245" t="s">
        <v>19</v>
      </c>
      <c r="F320" s="246" t="s">
        <v>1366</v>
      </c>
      <c r="G320" s="243"/>
      <c r="H320" s="247">
        <v>2.919</v>
      </c>
      <c r="I320" s="248"/>
      <c r="J320" s="243"/>
      <c r="K320" s="243"/>
      <c r="L320" s="249"/>
      <c r="M320" s="250"/>
      <c r="N320" s="251"/>
      <c r="O320" s="251"/>
      <c r="P320" s="251"/>
      <c r="Q320" s="251"/>
      <c r="R320" s="251"/>
      <c r="S320" s="251"/>
      <c r="T320" s="25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3" t="s">
        <v>470</v>
      </c>
      <c r="AU320" s="253" t="s">
        <v>82</v>
      </c>
      <c r="AV320" s="13" t="s">
        <v>82</v>
      </c>
      <c r="AW320" s="13" t="s">
        <v>33</v>
      </c>
      <c r="AX320" s="13" t="s">
        <v>72</v>
      </c>
      <c r="AY320" s="253" t="s">
        <v>128</v>
      </c>
    </row>
    <row r="321" s="13" customFormat="1">
      <c r="A321" s="13"/>
      <c r="B321" s="242"/>
      <c r="C321" s="243"/>
      <c r="D321" s="244" t="s">
        <v>470</v>
      </c>
      <c r="E321" s="245" t="s">
        <v>19</v>
      </c>
      <c r="F321" s="246" t="s">
        <v>1367</v>
      </c>
      <c r="G321" s="243"/>
      <c r="H321" s="247">
        <v>5.4340000000000002</v>
      </c>
      <c r="I321" s="248"/>
      <c r="J321" s="243"/>
      <c r="K321" s="243"/>
      <c r="L321" s="249"/>
      <c r="M321" s="250"/>
      <c r="N321" s="251"/>
      <c r="O321" s="251"/>
      <c r="P321" s="251"/>
      <c r="Q321" s="251"/>
      <c r="R321" s="251"/>
      <c r="S321" s="251"/>
      <c r="T321" s="25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3" t="s">
        <v>470</v>
      </c>
      <c r="AU321" s="253" t="s">
        <v>82</v>
      </c>
      <c r="AV321" s="13" t="s">
        <v>82</v>
      </c>
      <c r="AW321" s="13" t="s">
        <v>33</v>
      </c>
      <c r="AX321" s="13" t="s">
        <v>72</v>
      </c>
      <c r="AY321" s="253" t="s">
        <v>128</v>
      </c>
    </row>
    <row r="322" s="13" customFormat="1">
      <c r="A322" s="13"/>
      <c r="B322" s="242"/>
      <c r="C322" s="243"/>
      <c r="D322" s="244" t="s">
        <v>470</v>
      </c>
      <c r="E322" s="245" t="s">
        <v>19</v>
      </c>
      <c r="F322" s="246" t="s">
        <v>1368</v>
      </c>
      <c r="G322" s="243"/>
      <c r="H322" s="247">
        <v>3.8999999999999999</v>
      </c>
      <c r="I322" s="248"/>
      <c r="J322" s="243"/>
      <c r="K322" s="243"/>
      <c r="L322" s="249"/>
      <c r="M322" s="250"/>
      <c r="N322" s="251"/>
      <c r="O322" s="251"/>
      <c r="P322" s="251"/>
      <c r="Q322" s="251"/>
      <c r="R322" s="251"/>
      <c r="S322" s="251"/>
      <c r="T322" s="25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3" t="s">
        <v>470</v>
      </c>
      <c r="AU322" s="253" t="s">
        <v>82</v>
      </c>
      <c r="AV322" s="13" t="s">
        <v>82</v>
      </c>
      <c r="AW322" s="13" t="s">
        <v>33</v>
      </c>
      <c r="AX322" s="13" t="s">
        <v>72</v>
      </c>
      <c r="AY322" s="253" t="s">
        <v>128</v>
      </c>
    </row>
    <row r="323" s="13" customFormat="1">
      <c r="A323" s="13"/>
      <c r="B323" s="242"/>
      <c r="C323" s="243"/>
      <c r="D323" s="244" t="s">
        <v>470</v>
      </c>
      <c r="E323" s="245" t="s">
        <v>19</v>
      </c>
      <c r="F323" s="246" t="s">
        <v>1369</v>
      </c>
      <c r="G323" s="243"/>
      <c r="H323" s="247">
        <v>10.438000000000001</v>
      </c>
      <c r="I323" s="248"/>
      <c r="J323" s="243"/>
      <c r="K323" s="243"/>
      <c r="L323" s="249"/>
      <c r="M323" s="250"/>
      <c r="N323" s="251"/>
      <c r="O323" s="251"/>
      <c r="P323" s="251"/>
      <c r="Q323" s="251"/>
      <c r="R323" s="251"/>
      <c r="S323" s="251"/>
      <c r="T323" s="25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3" t="s">
        <v>470</v>
      </c>
      <c r="AU323" s="253" t="s">
        <v>82</v>
      </c>
      <c r="AV323" s="13" t="s">
        <v>82</v>
      </c>
      <c r="AW323" s="13" t="s">
        <v>33</v>
      </c>
      <c r="AX323" s="13" t="s">
        <v>72</v>
      </c>
      <c r="AY323" s="253" t="s">
        <v>128</v>
      </c>
    </row>
    <row r="324" s="13" customFormat="1">
      <c r="A324" s="13"/>
      <c r="B324" s="242"/>
      <c r="C324" s="243"/>
      <c r="D324" s="244" t="s">
        <v>470</v>
      </c>
      <c r="E324" s="245" t="s">
        <v>19</v>
      </c>
      <c r="F324" s="246" t="s">
        <v>1370</v>
      </c>
      <c r="G324" s="243"/>
      <c r="H324" s="247">
        <v>5.9130000000000003</v>
      </c>
      <c r="I324" s="248"/>
      <c r="J324" s="243"/>
      <c r="K324" s="243"/>
      <c r="L324" s="249"/>
      <c r="M324" s="250"/>
      <c r="N324" s="251"/>
      <c r="O324" s="251"/>
      <c r="P324" s="251"/>
      <c r="Q324" s="251"/>
      <c r="R324" s="251"/>
      <c r="S324" s="251"/>
      <c r="T324" s="25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3" t="s">
        <v>470</v>
      </c>
      <c r="AU324" s="253" t="s">
        <v>82</v>
      </c>
      <c r="AV324" s="13" t="s">
        <v>82</v>
      </c>
      <c r="AW324" s="13" t="s">
        <v>33</v>
      </c>
      <c r="AX324" s="13" t="s">
        <v>72</v>
      </c>
      <c r="AY324" s="253" t="s">
        <v>128</v>
      </c>
    </row>
    <row r="325" s="13" customFormat="1">
      <c r="A325" s="13"/>
      <c r="B325" s="242"/>
      <c r="C325" s="243"/>
      <c r="D325" s="244" t="s">
        <v>470</v>
      </c>
      <c r="E325" s="245" t="s">
        <v>19</v>
      </c>
      <c r="F325" s="246" t="s">
        <v>1371</v>
      </c>
      <c r="G325" s="243"/>
      <c r="H325" s="247">
        <v>15.462999999999999</v>
      </c>
      <c r="I325" s="248"/>
      <c r="J325" s="243"/>
      <c r="K325" s="243"/>
      <c r="L325" s="249"/>
      <c r="M325" s="250"/>
      <c r="N325" s="251"/>
      <c r="O325" s="251"/>
      <c r="P325" s="251"/>
      <c r="Q325" s="251"/>
      <c r="R325" s="251"/>
      <c r="S325" s="251"/>
      <c r="T325" s="25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3" t="s">
        <v>470</v>
      </c>
      <c r="AU325" s="253" t="s">
        <v>82</v>
      </c>
      <c r="AV325" s="13" t="s">
        <v>82</v>
      </c>
      <c r="AW325" s="13" t="s">
        <v>33</v>
      </c>
      <c r="AX325" s="13" t="s">
        <v>72</v>
      </c>
      <c r="AY325" s="253" t="s">
        <v>128</v>
      </c>
    </row>
    <row r="326" s="13" customFormat="1">
      <c r="A326" s="13"/>
      <c r="B326" s="242"/>
      <c r="C326" s="243"/>
      <c r="D326" s="244" t="s">
        <v>470</v>
      </c>
      <c r="E326" s="245" t="s">
        <v>19</v>
      </c>
      <c r="F326" s="246" t="s">
        <v>1372</v>
      </c>
      <c r="G326" s="243"/>
      <c r="H326" s="247">
        <v>2.2429999999999999</v>
      </c>
      <c r="I326" s="248"/>
      <c r="J326" s="243"/>
      <c r="K326" s="243"/>
      <c r="L326" s="249"/>
      <c r="M326" s="250"/>
      <c r="N326" s="251"/>
      <c r="O326" s="251"/>
      <c r="P326" s="251"/>
      <c r="Q326" s="251"/>
      <c r="R326" s="251"/>
      <c r="S326" s="251"/>
      <c r="T326" s="25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3" t="s">
        <v>470</v>
      </c>
      <c r="AU326" s="253" t="s">
        <v>82</v>
      </c>
      <c r="AV326" s="13" t="s">
        <v>82</v>
      </c>
      <c r="AW326" s="13" t="s">
        <v>33</v>
      </c>
      <c r="AX326" s="13" t="s">
        <v>72</v>
      </c>
      <c r="AY326" s="253" t="s">
        <v>128</v>
      </c>
    </row>
    <row r="327" s="13" customFormat="1">
      <c r="A327" s="13"/>
      <c r="B327" s="242"/>
      <c r="C327" s="243"/>
      <c r="D327" s="244" t="s">
        <v>470</v>
      </c>
      <c r="E327" s="245" t="s">
        <v>19</v>
      </c>
      <c r="F327" s="246" t="s">
        <v>1373</v>
      </c>
      <c r="G327" s="243"/>
      <c r="H327" s="247">
        <v>5.2649999999999997</v>
      </c>
      <c r="I327" s="248"/>
      <c r="J327" s="243"/>
      <c r="K327" s="243"/>
      <c r="L327" s="249"/>
      <c r="M327" s="250"/>
      <c r="N327" s="251"/>
      <c r="O327" s="251"/>
      <c r="P327" s="251"/>
      <c r="Q327" s="251"/>
      <c r="R327" s="251"/>
      <c r="S327" s="251"/>
      <c r="T327" s="25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3" t="s">
        <v>470</v>
      </c>
      <c r="AU327" s="253" t="s">
        <v>82</v>
      </c>
      <c r="AV327" s="13" t="s">
        <v>82</v>
      </c>
      <c r="AW327" s="13" t="s">
        <v>33</v>
      </c>
      <c r="AX327" s="13" t="s">
        <v>72</v>
      </c>
      <c r="AY327" s="253" t="s">
        <v>128</v>
      </c>
    </row>
    <row r="328" s="13" customFormat="1">
      <c r="A328" s="13"/>
      <c r="B328" s="242"/>
      <c r="C328" s="243"/>
      <c r="D328" s="244" t="s">
        <v>470</v>
      </c>
      <c r="E328" s="245" t="s">
        <v>19</v>
      </c>
      <c r="F328" s="246" t="s">
        <v>1374</v>
      </c>
      <c r="G328" s="243"/>
      <c r="H328" s="247">
        <v>4.5179999999999998</v>
      </c>
      <c r="I328" s="248"/>
      <c r="J328" s="243"/>
      <c r="K328" s="243"/>
      <c r="L328" s="249"/>
      <c r="M328" s="250"/>
      <c r="N328" s="251"/>
      <c r="O328" s="251"/>
      <c r="P328" s="251"/>
      <c r="Q328" s="251"/>
      <c r="R328" s="251"/>
      <c r="S328" s="251"/>
      <c r="T328" s="25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3" t="s">
        <v>470</v>
      </c>
      <c r="AU328" s="253" t="s">
        <v>82</v>
      </c>
      <c r="AV328" s="13" t="s">
        <v>82</v>
      </c>
      <c r="AW328" s="13" t="s">
        <v>33</v>
      </c>
      <c r="AX328" s="13" t="s">
        <v>72</v>
      </c>
      <c r="AY328" s="253" t="s">
        <v>128</v>
      </c>
    </row>
    <row r="329" s="13" customFormat="1">
      <c r="A329" s="13"/>
      <c r="B329" s="242"/>
      <c r="C329" s="243"/>
      <c r="D329" s="244" t="s">
        <v>470</v>
      </c>
      <c r="E329" s="245" t="s">
        <v>19</v>
      </c>
      <c r="F329" s="246" t="s">
        <v>1375</v>
      </c>
      <c r="G329" s="243"/>
      <c r="H329" s="247">
        <v>8.1500000000000004</v>
      </c>
      <c r="I329" s="248"/>
      <c r="J329" s="243"/>
      <c r="K329" s="243"/>
      <c r="L329" s="249"/>
      <c r="M329" s="250"/>
      <c r="N329" s="251"/>
      <c r="O329" s="251"/>
      <c r="P329" s="251"/>
      <c r="Q329" s="251"/>
      <c r="R329" s="251"/>
      <c r="S329" s="251"/>
      <c r="T329" s="25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3" t="s">
        <v>470</v>
      </c>
      <c r="AU329" s="253" t="s">
        <v>82</v>
      </c>
      <c r="AV329" s="13" t="s">
        <v>82</v>
      </c>
      <c r="AW329" s="13" t="s">
        <v>33</v>
      </c>
      <c r="AX329" s="13" t="s">
        <v>72</v>
      </c>
      <c r="AY329" s="253" t="s">
        <v>128</v>
      </c>
    </row>
    <row r="330" s="14" customFormat="1">
      <c r="A330" s="14"/>
      <c r="B330" s="254"/>
      <c r="C330" s="255"/>
      <c r="D330" s="244" t="s">
        <v>470</v>
      </c>
      <c r="E330" s="256" t="s">
        <v>19</v>
      </c>
      <c r="F330" s="257" t="s">
        <v>494</v>
      </c>
      <c r="G330" s="255"/>
      <c r="H330" s="258">
        <v>106.96599999999998</v>
      </c>
      <c r="I330" s="259"/>
      <c r="J330" s="255"/>
      <c r="K330" s="255"/>
      <c r="L330" s="260"/>
      <c r="M330" s="261"/>
      <c r="N330" s="262"/>
      <c r="O330" s="262"/>
      <c r="P330" s="262"/>
      <c r="Q330" s="262"/>
      <c r="R330" s="262"/>
      <c r="S330" s="262"/>
      <c r="T330" s="26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4" t="s">
        <v>470</v>
      </c>
      <c r="AU330" s="264" t="s">
        <v>82</v>
      </c>
      <c r="AV330" s="14" t="s">
        <v>430</v>
      </c>
      <c r="AW330" s="14" t="s">
        <v>33</v>
      </c>
      <c r="AX330" s="14" t="s">
        <v>80</v>
      </c>
      <c r="AY330" s="264" t="s">
        <v>128</v>
      </c>
    </row>
    <row r="331" s="2" customFormat="1" ht="24.15" customHeight="1">
      <c r="A331" s="40"/>
      <c r="B331" s="41"/>
      <c r="C331" s="207" t="s">
        <v>792</v>
      </c>
      <c r="D331" s="207" t="s">
        <v>131</v>
      </c>
      <c r="E331" s="208" t="s">
        <v>1380</v>
      </c>
      <c r="F331" s="209" t="s">
        <v>1381</v>
      </c>
      <c r="G331" s="210" t="s">
        <v>524</v>
      </c>
      <c r="H331" s="211">
        <v>240.86699999999999</v>
      </c>
      <c r="I331" s="212"/>
      <c r="J331" s="213">
        <f>ROUND(I331*H331,2)</f>
        <v>0</v>
      </c>
      <c r="K331" s="214"/>
      <c r="L331" s="46"/>
      <c r="M331" s="215" t="s">
        <v>19</v>
      </c>
      <c r="N331" s="216" t="s">
        <v>43</v>
      </c>
      <c r="O331" s="86"/>
      <c r="P331" s="217">
        <f>O331*H331</f>
        <v>0</v>
      </c>
      <c r="Q331" s="217">
        <v>0.018380000000000001</v>
      </c>
      <c r="R331" s="217">
        <f>Q331*H331</f>
        <v>4.4271354599999997</v>
      </c>
      <c r="S331" s="217">
        <v>0</v>
      </c>
      <c r="T331" s="218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9" t="s">
        <v>430</v>
      </c>
      <c r="AT331" s="219" t="s">
        <v>131</v>
      </c>
      <c r="AU331" s="219" t="s">
        <v>82</v>
      </c>
      <c r="AY331" s="19" t="s">
        <v>128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19" t="s">
        <v>80</v>
      </c>
      <c r="BK331" s="220">
        <f>ROUND(I331*H331,2)</f>
        <v>0</v>
      </c>
      <c r="BL331" s="19" t="s">
        <v>430</v>
      </c>
      <c r="BM331" s="219" t="s">
        <v>1382</v>
      </c>
    </row>
    <row r="332" s="2" customFormat="1">
      <c r="A332" s="40"/>
      <c r="B332" s="41"/>
      <c r="C332" s="42"/>
      <c r="D332" s="221" t="s">
        <v>137</v>
      </c>
      <c r="E332" s="42"/>
      <c r="F332" s="222" t="s">
        <v>1383</v>
      </c>
      <c r="G332" s="42"/>
      <c r="H332" s="42"/>
      <c r="I332" s="223"/>
      <c r="J332" s="42"/>
      <c r="K332" s="42"/>
      <c r="L332" s="46"/>
      <c r="M332" s="224"/>
      <c r="N332" s="225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137</v>
      </c>
      <c r="AU332" s="19" t="s">
        <v>82</v>
      </c>
    </row>
    <row r="333" s="13" customFormat="1">
      <c r="A333" s="13"/>
      <c r="B333" s="242"/>
      <c r="C333" s="243"/>
      <c r="D333" s="244" t="s">
        <v>470</v>
      </c>
      <c r="E333" s="245" t="s">
        <v>19</v>
      </c>
      <c r="F333" s="246" t="s">
        <v>1384</v>
      </c>
      <c r="G333" s="243"/>
      <c r="H333" s="247">
        <v>16.457999999999998</v>
      </c>
      <c r="I333" s="248"/>
      <c r="J333" s="243"/>
      <c r="K333" s="243"/>
      <c r="L333" s="249"/>
      <c r="M333" s="250"/>
      <c r="N333" s="251"/>
      <c r="O333" s="251"/>
      <c r="P333" s="251"/>
      <c r="Q333" s="251"/>
      <c r="R333" s="251"/>
      <c r="S333" s="251"/>
      <c r="T333" s="25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3" t="s">
        <v>470</v>
      </c>
      <c r="AU333" s="253" t="s">
        <v>82</v>
      </c>
      <c r="AV333" s="13" t="s">
        <v>82</v>
      </c>
      <c r="AW333" s="13" t="s">
        <v>33</v>
      </c>
      <c r="AX333" s="13" t="s">
        <v>72</v>
      </c>
      <c r="AY333" s="253" t="s">
        <v>128</v>
      </c>
    </row>
    <row r="334" s="13" customFormat="1">
      <c r="A334" s="13"/>
      <c r="B334" s="242"/>
      <c r="C334" s="243"/>
      <c r="D334" s="244" t="s">
        <v>470</v>
      </c>
      <c r="E334" s="245" t="s">
        <v>19</v>
      </c>
      <c r="F334" s="246" t="s">
        <v>1360</v>
      </c>
      <c r="G334" s="243"/>
      <c r="H334" s="247">
        <v>3.1920000000000002</v>
      </c>
      <c r="I334" s="248"/>
      <c r="J334" s="243"/>
      <c r="K334" s="243"/>
      <c r="L334" s="249"/>
      <c r="M334" s="250"/>
      <c r="N334" s="251"/>
      <c r="O334" s="251"/>
      <c r="P334" s="251"/>
      <c r="Q334" s="251"/>
      <c r="R334" s="251"/>
      <c r="S334" s="251"/>
      <c r="T334" s="25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3" t="s">
        <v>470</v>
      </c>
      <c r="AU334" s="253" t="s">
        <v>82</v>
      </c>
      <c r="AV334" s="13" t="s">
        <v>82</v>
      </c>
      <c r="AW334" s="13" t="s">
        <v>33</v>
      </c>
      <c r="AX334" s="13" t="s">
        <v>72</v>
      </c>
      <c r="AY334" s="253" t="s">
        <v>128</v>
      </c>
    </row>
    <row r="335" s="13" customFormat="1">
      <c r="A335" s="13"/>
      <c r="B335" s="242"/>
      <c r="C335" s="243"/>
      <c r="D335" s="244" t="s">
        <v>470</v>
      </c>
      <c r="E335" s="245" t="s">
        <v>19</v>
      </c>
      <c r="F335" s="246" t="s">
        <v>1385</v>
      </c>
      <c r="G335" s="243"/>
      <c r="H335" s="247">
        <v>1.3040000000000001</v>
      </c>
      <c r="I335" s="248"/>
      <c r="J335" s="243"/>
      <c r="K335" s="243"/>
      <c r="L335" s="249"/>
      <c r="M335" s="250"/>
      <c r="N335" s="251"/>
      <c r="O335" s="251"/>
      <c r="P335" s="251"/>
      <c r="Q335" s="251"/>
      <c r="R335" s="251"/>
      <c r="S335" s="251"/>
      <c r="T335" s="25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3" t="s">
        <v>470</v>
      </c>
      <c r="AU335" s="253" t="s">
        <v>82</v>
      </c>
      <c r="AV335" s="13" t="s">
        <v>82</v>
      </c>
      <c r="AW335" s="13" t="s">
        <v>33</v>
      </c>
      <c r="AX335" s="13" t="s">
        <v>72</v>
      </c>
      <c r="AY335" s="253" t="s">
        <v>128</v>
      </c>
    </row>
    <row r="336" s="13" customFormat="1">
      <c r="A336" s="13"/>
      <c r="B336" s="242"/>
      <c r="C336" s="243"/>
      <c r="D336" s="244" t="s">
        <v>470</v>
      </c>
      <c r="E336" s="245" t="s">
        <v>19</v>
      </c>
      <c r="F336" s="246" t="s">
        <v>1386</v>
      </c>
      <c r="G336" s="243"/>
      <c r="H336" s="247">
        <v>1.7</v>
      </c>
      <c r="I336" s="248"/>
      <c r="J336" s="243"/>
      <c r="K336" s="243"/>
      <c r="L336" s="249"/>
      <c r="M336" s="250"/>
      <c r="N336" s="251"/>
      <c r="O336" s="251"/>
      <c r="P336" s="251"/>
      <c r="Q336" s="251"/>
      <c r="R336" s="251"/>
      <c r="S336" s="251"/>
      <c r="T336" s="25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3" t="s">
        <v>470</v>
      </c>
      <c r="AU336" s="253" t="s">
        <v>82</v>
      </c>
      <c r="AV336" s="13" t="s">
        <v>82</v>
      </c>
      <c r="AW336" s="13" t="s">
        <v>33</v>
      </c>
      <c r="AX336" s="13" t="s">
        <v>72</v>
      </c>
      <c r="AY336" s="253" t="s">
        <v>128</v>
      </c>
    </row>
    <row r="337" s="13" customFormat="1">
      <c r="A337" s="13"/>
      <c r="B337" s="242"/>
      <c r="C337" s="243"/>
      <c r="D337" s="244" t="s">
        <v>470</v>
      </c>
      <c r="E337" s="245" t="s">
        <v>19</v>
      </c>
      <c r="F337" s="246" t="s">
        <v>1387</v>
      </c>
      <c r="G337" s="243"/>
      <c r="H337" s="247">
        <v>3.548</v>
      </c>
      <c r="I337" s="248"/>
      <c r="J337" s="243"/>
      <c r="K337" s="243"/>
      <c r="L337" s="249"/>
      <c r="M337" s="250"/>
      <c r="N337" s="251"/>
      <c r="O337" s="251"/>
      <c r="P337" s="251"/>
      <c r="Q337" s="251"/>
      <c r="R337" s="251"/>
      <c r="S337" s="251"/>
      <c r="T337" s="25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3" t="s">
        <v>470</v>
      </c>
      <c r="AU337" s="253" t="s">
        <v>82</v>
      </c>
      <c r="AV337" s="13" t="s">
        <v>82</v>
      </c>
      <c r="AW337" s="13" t="s">
        <v>33</v>
      </c>
      <c r="AX337" s="13" t="s">
        <v>72</v>
      </c>
      <c r="AY337" s="253" t="s">
        <v>128</v>
      </c>
    </row>
    <row r="338" s="13" customFormat="1">
      <c r="A338" s="13"/>
      <c r="B338" s="242"/>
      <c r="C338" s="243"/>
      <c r="D338" s="244" t="s">
        <v>470</v>
      </c>
      <c r="E338" s="245" t="s">
        <v>19</v>
      </c>
      <c r="F338" s="246" t="s">
        <v>1388</v>
      </c>
      <c r="G338" s="243"/>
      <c r="H338" s="247">
        <v>3.3900000000000001</v>
      </c>
      <c r="I338" s="248"/>
      <c r="J338" s="243"/>
      <c r="K338" s="243"/>
      <c r="L338" s="249"/>
      <c r="M338" s="250"/>
      <c r="N338" s="251"/>
      <c r="O338" s="251"/>
      <c r="P338" s="251"/>
      <c r="Q338" s="251"/>
      <c r="R338" s="251"/>
      <c r="S338" s="251"/>
      <c r="T338" s="25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3" t="s">
        <v>470</v>
      </c>
      <c r="AU338" s="253" t="s">
        <v>82</v>
      </c>
      <c r="AV338" s="13" t="s">
        <v>82</v>
      </c>
      <c r="AW338" s="13" t="s">
        <v>33</v>
      </c>
      <c r="AX338" s="13" t="s">
        <v>72</v>
      </c>
      <c r="AY338" s="253" t="s">
        <v>128</v>
      </c>
    </row>
    <row r="339" s="13" customFormat="1">
      <c r="A339" s="13"/>
      <c r="B339" s="242"/>
      <c r="C339" s="243"/>
      <c r="D339" s="244" t="s">
        <v>470</v>
      </c>
      <c r="E339" s="245" t="s">
        <v>19</v>
      </c>
      <c r="F339" s="246" t="s">
        <v>1389</v>
      </c>
      <c r="G339" s="243"/>
      <c r="H339" s="247">
        <v>34.960999999999999</v>
      </c>
      <c r="I339" s="248"/>
      <c r="J339" s="243"/>
      <c r="K339" s="243"/>
      <c r="L339" s="249"/>
      <c r="M339" s="250"/>
      <c r="N339" s="251"/>
      <c r="O339" s="251"/>
      <c r="P339" s="251"/>
      <c r="Q339" s="251"/>
      <c r="R339" s="251"/>
      <c r="S339" s="251"/>
      <c r="T339" s="25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3" t="s">
        <v>470</v>
      </c>
      <c r="AU339" s="253" t="s">
        <v>82</v>
      </c>
      <c r="AV339" s="13" t="s">
        <v>82</v>
      </c>
      <c r="AW339" s="13" t="s">
        <v>33</v>
      </c>
      <c r="AX339" s="13" t="s">
        <v>72</v>
      </c>
      <c r="AY339" s="253" t="s">
        <v>128</v>
      </c>
    </row>
    <row r="340" s="13" customFormat="1">
      <c r="A340" s="13"/>
      <c r="B340" s="242"/>
      <c r="C340" s="243"/>
      <c r="D340" s="244" t="s">
        <v>470</v>
      </c>
      <c r="E340" s="245" t="s">
        <v>19</v>
      </c>
      <c r="F340" s="246" t="s">
        <v>1390</v>
      </c>
      <c r="G340" s="243"/>
      <c r="H340" s="247">
        <v>14.483000000000001</v>
      </c>
      <c r="I340" s="248"/>
      <c r="J340" s="243"/>
      <c r="K340" s="243"/>
      <c r="L340" s="249"/>
      <c r="M340" s="250"/>
      <c r="N340" s="251"/>
      <c r="O340" s="251"/>
      <c r="P340" s="251"/>
      <c r="Q340" s="251"/>
      <c r="R340" s="251"/>
      <c r="S340" s="251"/>
      <c r="T340" s="25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3" t="s">
        <v>470</v>
      </c>
      <c r="AU340" s="253" t="s">
        <v>82</v>
      </c>
      <c r="AV340" s="13" t="s">
        <v>82</v>
      </c>
      <c r="AW340" s="13" t="s">
        <v>33</v>
      </c>
      <c r="AX340" s="13" t="s">
        <v>72</v>
      </c>
      <c r="AY340" s="253" t="s">
        <v>128</v>
      </c>
    </row>
    <row r="341" s="13" customFormat="1">
      <c r="A341" s="13"/>
      <c r="B341" s="242"/>
      <c r="C341" s="243"/>
      <c r="D341" s="244" t="s">
        <v>470</v>
      </c>
      <c r="E341" s="245" t="s">
        <v>19</v>
      </c>
      <c r="F341" s="246" t="s">
        <v>1391</v>
      </c>
      <c r="G341" s="243"/>
      <c r="H341" s="247">
        <v>3.1890000000000001</v>
      </c>
      <c r="I341" s="248"/>
      <c r="J341" s="243"/>
      <c r="K341" s="243"/>
      <c r="L341" s="249"/>
      <c r="M341" s="250"/>
      <c r="N341" s="251"/>
      <c r="O341" s="251"/>
      <c r="P341" s="251"/>
      <c r="Q341" s="251"/>
      <c r="R341" s="251"/>
      <c r="S341" s="251"/>
      <c r="T341" s="25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3" t="s">
        <v>470</v>
      </c>
      <c r="AU341" s="253" t="s">
        <v>82</v>
      </c>
      <c r="AV341" s="13" t="s">
        <v>82</v>
      </c>
      <c r="AW341" s="13" t="s">
        <v>33</v>
      </c>
      <c r="AX341" s="13" t="s">
        <v>72</v>
      </c>
      <c r="AY341" s="253" t="s">
        <v>128</v>
      </c>
    </row>
    <row r="342" s="13" customFormat="1">
      <c r="A342" s="13"/>
      <c r="B342" s="242"/>
      <c r="C342" s="243"/>
      <c r="D342" s="244" t="s">
        <v>470</v>
      </c>
      <c r="E342" s="245" t="s">
        <v>19</v>
      </c>
      <c r="F342" s="246" t="s">
        <v>1392</v>
      </c>
      <c r="G342" s="243"/>
      <c r="H342" s="247">
        <v>2.464</v>
      </c>
      <c r="I342" s="248"/>
      <c r="J342" s="243"/>
      <c r="K342" s="243"/>
      <c r="L342" s="249"/>
      <c r="M342" s="250"/>
      <c r="N342" s="251"/>
      <c r="O342" s="251"/>
      <c r="P342" s="251"/>
      <c r="Q342" s="251"/>
      <c r="R342" s="251"/>
      <c r="S342" s="251"/>
      <c r="T342" s="25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3" t="s">
        <v>470</v>
      </c>
      <c r="AU342" s="253" t="s">
        <v>82</v>
      </c>
      <c r="AV342" s="13" t="s">
        <v>82</v>
      </c>
      <c r="AW342" s="13" t="s">
        <v>33</v>
      </c>
      <c r="AX342" s="13" t="s">
        <v>72</v>
      </c>
      <c r="AY342" s="253" t="s">
        <v>128</v>
      </c>
    </row>
    <row r="343" s="13" customFormat="1">
      <c r="A343" s="13"/>
      <c r="B343" s="242"/>
      <c r="C343" s="243"/>
      <c r="D343" s="244" t="s">
        <v>470</v>
      </c>
      <c r="E343" s="245" t="s">
        <v>19</v>
      </c>
      <c r="F343" s="246" t="s">
        <v>1393</v>
      </c>
      <c r="G343" s="243"/>
      <c r="H343" s="247">
        <v>0.94499999999999995</v>
      </c>
      <c r="I343" s="248"/>
      <c r="J343" s="243"/>
      <c r="K343" s="243"/>
      <c r="L343" s="249"/>
      <c r="M343" s="250"/>
      <c r="N343" s="251"/>
      <c r="O343" s="251"/>
      <c r="P343" s="251"/>
      <c r="Q343" s="251"/>
      <c r="R343" s="251"/>
      <c r="S343" s="251"/>
      <c r="T343" s="25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3" t="s">
        <v>470</v>
      </c>
      <c r="AU343" s="253" t="s">
        <v>82</v>
      </c>
      <c r="AV343" s="13" t="s">
        <v>82</v>
      </c>
      <c r="AW343" s="13" t="s">
        <v>33</v>
      </c>
      <c r="AX343" s="13" t="s">
        <v>72</v>
      </c>
      <c r="AY343" s="253" t="s">
        <v>128</v>
      </c>
    </row>
    <row r="344" s="13" customFormat="1">
      <c r="A344" s="13"/>
      <c r="B344" s="242"/>
      <c r="C344" s="243"/>
      <c r="D344" s="244" t="s">
        <v>470</v>
      </c>
      <c r="E344" s="245" t="s">
        <v>19</v>
      </c>
      <c r="F344" s="246" t="s">
        <v>1394</v>
      </c>
      <c r="G344" s="243"/>
      <c r="H344" s="247">
        <v>32.493000000000002</v>
      </c>
      <c r="I344" s="248"/>
      <c r="J344" s="243"/>
      <c r="K344" s="243"/>
      <c r="L344" s="249"/>
      <c r="M344" s="250"/>
      <c r="N344" s="251"/>
      <c r="O344" s="251"/>
      <c r="P344" s="251"/>
      <c r="Q344" s="251"/>
      <c r="R344" s="251"/>
      <c r="S344" s="251"/>
      <c r="T344" s="25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3" t="s">
        <v>470</v>
      </c>
      <c r="AU344" s="253" t="s">
        <v>82</v>
      </c>
      <c r="AV344" s="13" t="s">
        <v>82</v>
      </c>
      <c r="AW344" s="13" t="s">
        <v>33</v>
      </c>
      <c r="AX344" s="13" t="s">
        <v>72</v>
      </c>
      <c r="AY344" s="253" t="s">
        <v>128</v>
      </c>
    </row>
    <row r="345" s="13" customFormat="1">
      <c r="A345" s="13"/>
      <c r="B345" s="242"/>
      <c r="C345" s="243"/>
      <c r="D345" s="244" t="s">
        <v>470</v>
      </c>
      <c r="E345" s="245" t="s">
        <v>19</v>
      </c>
      <c r="F345" s="246" t="s">
        <v>1395</v>
      </c>
      <c r="G345" s="243"/>
      <c r="H345" s="247">
        <v>-2.1000000000000001</v>
      </c>
      <c r="I345" s="248"/>
      <c r="J345" s="243"/>
      <c r="K345" s="243"/>
      <c r="L345" s="249"/>
      <c r="M345" s="250"/>
      <c r="N345" s="251"/>
      <c r="O345" s="251"/>
      <c r="P345" s="251"/>
      <c r="Q345" s="251"/>
      <c r="R345" s="251"/>
      <c r="S345" s="251"/>
      <c r="T345" s="25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3" t="s">
        <v>470</v>
      </c>
      <c r="AU345" s="253" t="s">
        <v>82</v>
      </c>
      <c r="AV345" s="13" t="s">
        <v>82</v>
      </c>
      <c r="AW345" s="13" t="s">
        <v>33</v>
      </c>
      <c r="AX345" s="13" t="s">
        <v>72</v>
      </c>
      <c r="AY345" s="253" t="s">
        <v>128</v>
      </c>
    </row>
    <row r="346" s="13" customFormat="1">
      <c r="A346" s="13"/>
      <c r="B346" s="242"/>
      <c r="C346" s="243"/>
      <c r="D346" s="244" t="s">
        <v>470</v>
      </c>
      <c r="E346" s="245" t="s">
        <v>19</v>
      </c>
      <c r="F346" s="246" t="s">
        <v>1396</v>
      </c>
      <c r="G346" s="243"/>
      <c r="H346" s="247">
        <v>34.811999999999998</v>
      </c>
      <c r="I346" s="248"/>
      <c r="J346" s="243"/>
      <c r="K346" s="243"/>
      <c r="L346" s="249"/>
      <c r="M346" s="250"/>
      <c r="N346" s="251"/>
      <c r="O346" s="251"/>
      <c r="P346" s="251"/>
      <c r="Q346" s="251"/>
      <c r="R346" s="251"/>
      <c r="S346" s="251"/>
      <c r="T346" s="25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3" t="s">
        <v>470</v>
      </c>
      <c r="AU346" s="253" t="s">
        <v>82</v>
      </c>
      <c r="AV346" s="13" t="s">
        <v>82</v>
      </c>
      <c r="AW346" s="13" t="s">
        <v>33</v>
      </c>
      <c r="AX346" s="13" t="s">
        <v>72</v>
      </c>
      <c r="AY346" s="253" t="s">
        <v>128</v>
      </c>
    </row>
    <row r="347" s="13" customFormat="1">
      <c r="A347" s="13"/>
      <c r="B347" s="242"/>
      <c r="C347" s="243"/>
      <c r="D347" s="244" t="s">
        <v>470</v>
      </c>
      <c r="E347" s="245" t="s">
        <v>19</v>
      </c>
      <c r="F347" s="246" t="s">
        <v>1397</v>
      </c>
      <c r="G347" s="243"/>
      <c r="H347" s="247">
        <v>16.565000000000001</v>
      </c>
      <c r="I347" s="248"/>
      <c r="J347" s="243"/>
      <c r="K347" s="243"/>
      <c r="L347" s="249"/>
      <c r="M347" s="250"/>
      <c r="N347" s="251"/>
      <c r="O347" s="251"/>
      <c r="P347" s="251"/>
      <c r="Q347" s="251"/>
      <c r="R347" s="251"/>
      <c r="S347" s="251"/>
      <c r="T347" s="25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3" t="s">
        <v>470</v>
      </c>
      <c r="AU347" s="253" t="s">
        <v>82</v>
      </c>
      <c r="AV347" s="13" t="s">
        <v>82</v>
      </c>
      <c r="AW347" s="13" t="s">
        <v>33</v>
      </c>
      <c r="AX347" s="13" t="s">
        <v>72</v>
      </c>
      <c r="AY347" s="253" t="s">
        <v>128</v>
      </c>
    </row>
    <row r="348" s="13" customFormat="1">
      <c r="A348" s="13"/>
      <c r="B348" s="242"/>
      <c r="C348" s="243"/>
      <c r="D348" s="244" t="s">
        <v>470</v>
      </c>
      <c r="E348" s="245" t="s">
        <v>19</v>
      </c>
      <c r="F348" s="246" t="s">
        <v>1398</v>
      </c>
      <c r="G348" s="243"/>
      <c r="H348" s="247">
        <v>2.6030000000000002</v>
      </c>
      <c r="I348" s="248"/>
      <c r="J348" s="243"/>
      <c r="K348" s="243"/>
      <c r="L348" s="249"/>
      <c r="M348" s="250"/>
      <c r="N348" s="251"/>
      <c r="O348" s="251"/>
      <c r="P348" s="251"/>
      <c r="Q348" s="251"/>
      <c r="R348" s="251"/>
      <c r="S348" s="251"/>
      <c r="T348" s="25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3" t="s">
        <v>470</v>
      </c>
      <c r="AU348" s="253" t="s">
        <v>82</v>
      </c>
      <c r="AV348" s="13" t="s">
        <v>82</v>
      </c>
      <c r="AW348" s="13" t="s">
        <v>33</v>
      </c>
      <c r="AX348" s="13" t="s">
        <v>72</v>
      </c>
      <c r="AY348" s="253" t="s">
        <v>128</v>
      </c>
    </row>
    <row r="349" s="13" customFormat="1">
      <c r="A349" s="13"/>
      <c r="B349" s="242"/>
      <c r="C349" s="243"/>
      <c r="D349" s="244" t="s">
        <v>470</v>
      </c>
      <c r="E349" s="245" t="s">
        <v>19</v>
      </c>
      <c r="F349" s="246" t="s">
        <v>1399</v>
      </c>
      <c r="G349" s="243"/>
      <c r="H349" s="247">
        <v>2.4300000000000002</v>
      </c>
      <c r="I349" s="248"/>
      <c r="J349" s="243"/>
      <c r="K349" s="243"/>
      <c r="L349" s="249"/>
      <c r="M349" s="250"/>
      <c r="N349" s="251"/>
      <c r="O349" s="251"/>
      <c r="P349" s="251"/>
      <c r="Q349" s="251"/>
      <c r="R349" s="251"/>
      <c r="S349" s="251"/>
      <c r="T349" s="25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3" t="s">
        <v>470</v>
      </c>
      <c r="AU349" s="253" t="s">
        <v>82</v>
      </c>
      <c r="AV349" s="13" t="s">
        <v>82</v>
      </c>
      <c r="AW349" s="13" t="s">
        <v>33</v>
      </c>
      <c r="AX349" s="13" t="s">
        <v>72</v>
      </c>
      <c r="AY349" s="253" t="s">
        <v>128</v>
      </c>
    </row>
    <row r="350" s="13" customFormat="1">
      <c r="A350" s="13"/>
      <c r="B350" s="242"/>
      <c r="C350" s="243"/>
      <c r="D350" s="244" t="s">
        <v>470</v>
      </c>
      <c r="E350" s="245" t="s">
        <v>19</v>
      </c>
      <c r="F350" s="246" t="s">
        <v>1400</v>
      </c>
      <c r="G350" s="243"/>
      <c r="H350" s="247">
        <v>1.5629999999999999</v>
      </c>
      <c r="I350" s="248"/>
      <c r="J350" s="243"/>
      <c r="K350" s="243"/>
      <c r="L350" s="249"/>
      <c r="M350" s="250"/>
      <c r="N350" s="251"/>
      <c r="O350" s="251"/>
      <c r="P350" s="251"/>
      <c r="Q350" s="251"/>
      <c r="R350" s="251"/>
      <c r="S350" s="251"/>
      <c r="T350" s="25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3" t="s">
        <v>470</v>
      </c>
      <c r="AU350" s="253" t="s">
        <v>82</v>
      </c>
      <c r="AV350" s="13" t="s">
        <v>82</v>
      </c>
      <c r="AW350" s="13" t="s">
        <v>33</v>
      </c>
      <c r="AX350" s="13" t="s">
        <v>72</v>
      </c>
      <c r="AY350" s="253" t="s">
        <v>128</v>
      </c>
    </row>
    <row r="351" s="13" customFormat="1">
      <c r="A351" s="13"/>
      <c r="B351" s="242"/>
      <c r="C351" s="243"/>
      <c r="D351" s="244" t="s">
        <v>470</v>
      </c>
      <c r="E351" s="245" t="s">
        <v>19</v>
      </c>
      <c r="F351" s="246" t="s">
        <v>1401</v>
      </c>
      <c r="G351" s="243"/>
      <c r="H351" s="247">
        <v>30.295999999999999</v>
      </c>
      <c r="I351" s="248"/>
      <c r="J351" s="243"/>
      <c r="K351" s="243"/>
      <c r="L351" s="249"/>
      <c r="M351" s="250"/>
      <c r="N351" s="251"/>
      <c r="O351" s="251"/>
      <c r="P351" s="251"/>
      <c r="Q351" s="251"/>
      <c r="R351" s="251"/>
      <c r="S351" s="251"/>
      <c r="T351" s="25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3" t="s">
        <v>470</v>
      </c>
      <c r="AU351" s="253" t="s">
        <v>82</v>
      </c>
      <c r="AV351" s="13" t="s">
        <v>82</v>
      </c>
      <c r="AW351" s="13" t="s">
        <v>33</v>
      </c>
      <c r="AX351" s="13" t="s">
        <v>72</v>
      </c>
      <c r="AY351" s="253" t="s">
        <v>128</v>
      </c>
    </row>
    <row r="352" s="13" customFormat="1">
      <c r="A352" s="13"/>
      <c r="B352" s="242"/>
      <c r="C352" s="243"/>
      <c r="D352" s="244" t="s">
        <v>470</v>
      </c>
      <c r="E352" s="245" t="s">
        <v>19</v>
      </c>
      <c r="F352" s="246" t="s">
        <v>1402</v>
      </c>
      <c r="G352" s="243"/>
      <c r="H352" s="247">
        <v>36.570999999999998</v>
      </c>
      <c r="I352" s="248"/>
      <c r="J352" s="243"/>
      <c r="K352" s="243"/>
      <c r="L352" s="249"/>
      <c r="M352" s="250"/>
      <c r="N352" s="251"/>
      <c r="O352" s="251"/>
      <c r="P352" s="251"/>
      <c r="Q352" s="251"/>
      <c r="R352" s="251"/>
      <c r="S352" s="251"/>
      <c r="T352" s="25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3" t="s">
        <v>470</v>
      </c>
      <c r="AU352" s="253" t="s">
        <v>82</v>
      </c>
      <c r="AV352" s="13" t="s">
        <v>82</v>
      </c>
      <c r="AW352" s="13" t="s">
        <v>33</v>
      </c>
      <c r="AX352" s="13" t="s">
        <v>72</v>
      </c>
      <c r="AY352" s="253" t="s">
        <v>128</v>
      </c>
    </row>
    <row r="353" s="14" customFormat="1">
      <c r="A353" s="14"/>
      <c r="B353" s="254"/>
      <c r="C353" s="255"/>
      <c r="D353" s="244" t="s">
        <v>470</v>
      </c>
      <c r="E353" s="256" t="s">
        <v>19</v>
      </c>
      <c r="F353" s="257" t="s">
        <v>494</v>
      </c>
      <c r="G353" s="255"/>
      <c r="H353" s="258">
        <v>240.86699999999999</v>
      </c>
      <c r="I353" s="259"/>
      <c r="J353" s="255"/>
      <c r="K353" s="255"/>
      <c r="L353" s="260"/>
      <c r="M353" s="261"/>
      <c r="N353" s="262"/>
      <c r="O353" s="262"/>
      <c r="P353" s="262"/>
      <c r="Q353" s="262"/>
      <c r="R353" s="262"/>
      <c r="S353" s="262"/>
      <c r="T353" s="26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4" t="s">
        <v>470</v>
      </c>
      <c r="AU353" s="264" t="s">
        <v>82</v>
      </c>
      <c r="AV353" s="14" t="s">
        <v>430</v>
      </c>
      <c r="AW353" s="14" t="s">
        <v>33</v>
      </c>
      <c r="AX353" s="14" t="s">
        <v>80</v>
      </c>
      <c r="AY353" s="264" t="s">
        <v>128</v>
      </c>
    </row>
    <row r="354" s="2" customFormat="1" ht="24.15" customHeight="1">
      <c r="A354" s="40"/>
      <c r="B354" s="41"/>
      <c r="C354" s="207" t="s">
        <v>406</v>
      </c>
      <c r="D354" s="207" t="s">
        <v>131</v>
      </c>
      <c r="E354" s="208" t="s">
        <v>1403</v>
      </c>
      <c r="F354" s="209" t="s">
        <v>1404</v>
      </c>
      <c r="G354" s="210" t="s">
        <v>524</v>
      </c>
      <c r="H354" s="211">
        <v>240.86699999999999</v>
      </c>
      <c r="I354" s="212"/>
      <c r="J354" s="213">
        <f>ROUND(I354*H354,2)</f>
        <v>0</v>
      </c>
      <c r="K354" s="214"/>
      <c r="L354" s="46"/>
      <c r="M354" s="215" t="s">
        <v>19</v>
      </c>
      <c r="N354" s="216" t="s">
        <v>43</v>
      </c>
      <c r="O354" s="86"/>
      <c r="P354" s="217">
        <f>O354*H354</f>
        <v>0</v>
      </c>
      <c r="Q354" s="217">
        <v>0.0079000000000000008</v>
      </c>
      <c r="R354" s="217">
        <f>Q354*H354</f>
        <v>1.9028493000000002</v>
      </c>
      <c r="S354" s="217">
        <v>0</v>
      </c>
      <c r="T354" s="218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9" t="s">
        <v>430</v>
      </c>
      <c r="AT354" s="219" t="s">
        <v>131</v>
      </c>
      <c r="AU354" s="219" t="s">
        <v>82</v>
      </c>
      <c r="AY354" s="19" t="s">
        <v>128</v>
      </c>
      <c r="BE354" s="220">
        <f>IF(N354="základní",J354,0)</f>
        <v>0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19" t="s">
        <v>80</v>
      </c>
      <c r="BK354" s="220">
        <f>ROUND(I354*H354,2)</f>
        <v>0</v>
      </c>
      <c r="BL354" s="19" t="s">
        <v>430</v>
      </c>
      <c r="BM354" s="219" t="s">
        <v>1405</v>
      </c>
    </row>
    <row r="355" s="2" customFormat="1">
      <c r="A355" s="40"/>
      <c r="B355" s="41"/>
      <c r="C355" s="42"/>
      <c r="D355" s="221" t="s">
        <v>137</v>
      </c>
      <c r="E355" s="42"/>
      <c r="F355" s="222" t="s">
        <v>1406</v>
      </c>
      <c r="G355" s="42"/>
      <c r="H355" s="42"/>
      <c r="I355" s="223"/>
      <c r="J355" s="42"/>
      <c r="K355" s="42"/>
      <c r="L355" s="46"/>
      <c r="M355" s="224"/>
      <c r="N355" s="225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137</v>
      </c>
      <c r="AU355" s="19" t="s">
        <v>82</v>
      </c>
    </row>
    <row r="356" s="2" customFormat="1" ht="24.15" customHeight="1">
      <c r="A356" s="40"/>
      <c r="B356" s="41"/>
      <c r="C356" s="207" t="s">
        <v>1407</v>
      </c>
      <c r="D356" s="207" t="s">
        <v>131</v>
      </c>
      <c r="E356" s="208" t="s">
        <v>1408</v>
      </c>
      <c r="F356" s="209" t="s">
        <v>1409</v>
      </c>
      <c r="G356" s="210" t="s">
        <v>524</v>
      </c>
      <c r="H356" s="211">
        <v>189.566</v>
      </c>
      <c r="I356" s="212"/>
      <c r="J356" s="213">
        <f>ROUND(I356*H356,2)</f>
        <v>0</v>
      </c>
      <c r="K356" s="214"/>
      <c r="L356" s="46"/>
      <c r="M356" s="215" t="s">
        <v>19</v>
      </c>
      <c r="N356" s="216" t="s">
        <v>43</v>
      </c>
      <c r="O356" s="86"/>
      <c r="P356" s="217">
        <f>O356*H356</f>
        <v>0</v>
      </c>
      <c r="Q356" s="217">
        <v>0.0121</v>
      </c>
      <c r="R356" s="217">
        <f>Q356*H356</f>
        <v>2.2937485999999998</v>
      </c>
      <c r="S356" s="217">
        <v>0</v>
      </c>
      <c r="T356" s="218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9" t="s">
        <v>430</v>
      </c>
      <c r="AT356" s="219" t="s">
        <v>131</v>
      </c>
      <c r="AU356" s="219" t="s">
        <v>82</v>
      </c>
      <c r="AY356" s="19" t="s">
        <v>128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19" t="s">
        <v>80</v>
      </c>
      <c r="BK356" s="220">
        <f>ROUND(I356*H356,2)</f>
        <v>0</v>
      </c>
      <c r="BL356" s="19" t="s">
        <v>430</v>
      </c>
      <c r="BM356" s="219" t="s">
        <v>1410</v>
      </c>
    </row>
    <row r="357" s="2" customFormat="1">
      <c r="A357" s="40"/>
      <c r="B357" s="41"/>
      <c r="C357" s="42"/>
      <c r="D357" s="221" t="s">
        <v>137</v>
      </c>
      <c r="E357" s="42"/>
      <c r="F357" s="222" t="s">
        <v>1411</v>
      </c>
      <c r="G357" s="42"/>
      <c r="H357" s="42"/>
      <c r="I357" s="223"/>
      <c r="J357" s="42"/>
      <c r="K357" s="42"/>
      <c r="L357" s="46"/>
      <c r="M357" s="224"/>
      <c r="N357" s="225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137</v>
      </c>
      <c r="AU357" s="19" t="s">
        <v>82</v>
      </c>
    </row>
    <row r="358" s="15" customFormat="1">
      <c r="A358" s="15"/>
      <c r="B358" s="265"/>
      <c r="C358" s="266"/>
      <c r="D358" s="244" t="s">
        <v>470</v>
      </c>
      <c r="E358" s="267" t="s">
        <v>19</v>
      </c>
      <c r="F358" s="268" t="s">
        <v>1348</v>
      </c>
      <c r="G358" s="266"/>
      <c r="H358" s="267" t="s">
        <v>19</v>
      </c>
      <c r="I358" s="269"/>
      <c r="J358" s="266"/>
      <c r="K358" s="266"/>
      <c r="L358" s="270"/>
      <c r="M358" s="271"/>
      <c r="N358" s="272"/>
      <c r="O358" s="272"/>
      <c r="P358" s="272"/>
      <c r="Q358" s="272"/>
      <c r="R358" s="272"/>
      <c r="S358" s="272"/>
      <c r="T358" s="27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4" t="s">
        <v>470</v>
      </c>
      <c r="AU358" s="274" t="s">
        <v>82</v>
      </c>
      <c r="AV358" s="15" t="s">
        <v>80</v>
      </c>
      <c r="AW358" s="15" t="s">
        <v>33</v>
      </c>
      <c r="AX358" s="15" t="s">
        <v>72</v>
      </c>
      <c r="AY358" s="274" t="s">
        <v>128</v>
      </c>
    </row>
    <row r="359" s="13" customFormat="1">
      <c r="A359" s="13"/>
      <c r="B359" s="242"/>
      <c r="C359" s="243"/>
      <c r="D359" s="244" t="s">
        <v>470</v>
      </c>
      <c r="E359" s="245" t="s">
        <v>19</v>
      </c>
      <c r="F359" s="246" t="s">
        <v>1349</v>
      </c>
      <c r="G359" s="243"/>
      <c r="H359" s="247">
        <v>8.0199999999999996</v>
      </c>
      <c r="I359" s="248"/>
      <c r="J359" s="243"/>
      <c r="K359" s="243"/>
      <c r="L359" s="249"/>
      <c r="M359" s="250"/>
      <c r="N359" s="251"/>
      <c r="O359" s="251"/>
      <c r="P359" s="251"/>
      <c r="Q359" s="251"/>
      <c r="R359" s="251"/>
      <c r="S359" s="251"/>
      <c r="T359" s="25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3" t="s">
        <v>470</v>
      </c>
      <c r="AU359" s="253" t="s">
        <v>82</v>
      </c>
      <c r="AV359" s="13" t="s">
        <v>82</v>
      </c>
      <c r="AW359" s="13" t="s">
        <v>33</v>
      </c>
      <c r="AX359" s="13" t="s">
        <v>72</v>
      </c>
      <c r="AY359" s="253" t="s">
        <v>128</v>
      </c>
    </row>
    <row r="360" s="13" customFormat="1">
      <c r="A360" s="13"/>
      <c r="B360" s="242"/>
      <c r="C360" s="243"/>
      <c r="D360" s="244" t="s">
        <v>470</v>
      </c>
      <c r="E360" s="245" t="s">
        <v>19</v>
      </c>
      <c r="F360" s="246" t="s">
        <v>1350</v>
      </c>
      <c r="G360" s="243"/>
      <c r="H360" s="247">
        <v>6.9800000000000004</v>
      </c>
      <c r="I360" s="248"/>
      <c r="J360" s="243"/>
      <c r="K360" s="243"/>
      <c r="L360" s="249"/>
      <c r="M360" s="250"/>
      <c r="N360" s="251"/>
      <c r="O360" s="251"/>
      <c r="P360" s="251"/>
      <c r="Q360" s="251"/>
      <c r="R360" s="251"/>
      <c r="S360" s="251"/>
      <c r="T360" s="25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3" t="s">
        <v>470</v>
      </c>
      <c r="AU360" s="253" t="s">
        <v>82</v>
      </c>
      <c r="AV360" s="13" t="s">
        <v>82</v>
      </c>
      <c r="AW360" s="13" t="s">
        <v>33</v>
      </c>
      <c r="AX360" s="13" t="s">
        <v>72</v>
      </c>
      <c r="AY360" s="253" t="s">
        <v>128</v>
      </c>
    </row>
    <row r="361" s="13" customFormat="1">
      <c r="A361" s="13"/>
      <c r="B361" s="242"/>
      <c r="C361" s="243"/>
      <c r="D361" s="244" t="s">
        <v>470</v>
      </c>
      <c r="E361" s="245" t="s">
        <v>19</v>
      </c>
      <c r="F361" s="246" t="s">
        <v>1351</v>
      </c>
      <c r="G361" s="243"/>
      <c r="H361" s="247">
        <v>3</v>
      </c>
      <c r="I361" s="248"/>
      <c r="J361" s="243"/>
      <c r="K361" s="243"/>
      <c r="L361" s="249"/>
      <c r="M361" s="250"/>
      <c r="N361" s="251"/>
      <c r="O361" s="251"/>
      <c r="P361" s="251"/>
      <c r="Q361" s="251"/>
      <c r="R361" s="251"/>
      <c r="S361" s="251"/>
      <c r="T361" s="25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3" t="s">
        <v>470</v>
      </c>
      <c r="AU361" s="253" t="s">
        <v>82</v>
      </c>
      <c r="AV361" s="13" t="s">
        <v>82</v>
      </c>
      <c r="AW361" s="13" t="s">
        <v>33</v>
      </c>
      <c r="AX361" s="13" t="s">
        <v>72</v>
      </c>
      <c r="AY361" s="253" t="s">
        <v>128</v>
      </c>
    </row>
    <row r="362" s="13" customFormat="1">
      <c r="A362" s="13"/>
      <c r="B362" s="242"/>
      <c r="C362" s="243"/>
      <c r="D362" s="244" t="s">
        <v>470</v>
      </c>
      <c r="E362" s="245" t="s">
        <v>19</v>
      </c>
      <c r="F362" s="246" t="s">
        <v>1352</v>
      </c>
      <c r="G362" s="243"/>
      <c r="H362" s="247">
        <v>7.2800000000000002</v>
      </c>
      <c r="I362" s="248"/>
      <c r="J362" s="243"/>
      <c r="K362" s="243"/>
      <c r="L362" s="249"/>
      <c r="M362" s="250"/>
      <c r="N362" s="251"/>
      <c r="O362" s="251"/>
      <c r="P362" s="251"/>
      <c r="Q362" s="251"/>
      <c r="R362" s="251"/>
      <c r="S362" s="251"/>
      <c r="T362" s="25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3" t="s">
        <v>470</v>
      </c>
      <c r="AU362" s="253" t="s">
        <v>82</v>
      </c>
      <c r="AV362" s="13" t="s">
        <v>82</v>
      </c>
      <c r="AW362" s="13" t="s">
        <v>33</v>
      </c>
      <c r="AX362" s="13" t="s">
        <v>72</v>
      </c>
      <c r="AY362" s="253" t="s">
        <v>128</v>
      </c>
    </row>
    <row r="363" s="13" customFormat="1">
      <c r="A363" s="13"/>
      <c r="B363" s="242"/>
      <c r="C363" s="243"/>
      <c r="D363" s="244" t="s">
        <v>470</v>
      </c>
      <c r="E363" s="245" t="s">
        <v>19</v>
      </c>
      <c r="F363" s="246" t="s">
        <v>1353</v>
      </c>
      <c r="G363" s="243"/>
      <c r="H363" s="247">
        <v>13.720000000000001</v>
      </c>
      <c r="I363" s="248"/>
      <c r="J363" s="243"/>
      <c r="K363" s="243"/>
      <c r="L363" s="249"/>
      <c r="M363" s="250"/>
      <c r="N363" s="251"/>
      <c r="O363" s="251"/>
      <c r="P363" s="251"/>
      <c r="Q363" s="251"/>
      <c r="R363" s="251"/>
      <c r="S363" s="251"/>
      <c r="T363" s="25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3" t="s">
        <v>470</v>
      </c>
      <c r="AU363" s="253" t="s">
        <v>82</v>
      </c>
      <c r="AV363" s="13" t="s">
        <v>82</v>
      </c>
      <c r="AW363" s="13" t="s">
        <v>33</v>
      </c>
      <c r="AX363" s="13" t="s">
        <v>72</v>
      </c>
      <c r="AY363" s="253" t="s">
        <v>128</v>
      </c>
    </row>
    <row r="364" s="13" customFormat="1">
      <c r="A364" s="13"/>
      <c r="B364" s="242"/>
      <c r="C364" s="243"/>
      <c r="D364" s="244" t="s">
        <v>470</v>
      </c>
      <c r="E364" s="245" t="s">
        <v>19</v>
      </c>
      <c r="F364" s="246" t="s">
        <v>1354</v>
      </c>
      <c r="G364" s="243"/>
      <c r="H364" s="247">
        <v>10.6</v>
      </c>
      <c r="I364" s="248"/>
      <c r="J364" s="243"/>
      <c r="K364" s="243"/>
      <c r="L364" s="249"/>
      <c r="M364" s="250"/>
      <c r="N364" s="251"/>
      <c r="O364" s="251"/>
      <c r="P364" s="251"/>
      <c r="Q364" s="251"/>
      <c r="R364" s="251"/>
      <c r="S364" s="251"/>
      <c r="T364" s="25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3" t="s">
        <v>470</v>
      </c>
      <c r="AU364" s="253" t="s">
        <v>82</v>
      </c>
      <c r="AV364" s="13" t="s">
        <v>82</v>
      </c>
      <c r="AW364" s="13" t="s">
        <v>33</v>
      </c>
      <c r="AX364" s="13" t="s">
        <v>72</v>
      </c>
      <c r="AY364" s="253" t="s">
        <v>128</v>
      </c>
    </row>
    <row r="365" s="13" customFormat="1">
      <c r="A365" s="13"/>
      <c r="B365" s="242"/>
      <c r="C365" s="243"/>
      <c r="D365" s="244" t="s">
        <v>470</v>
      </c>
      <c r="E365" s="245" t="s">
        <v>19</v>
      </c>
      <c r="F365" s="246" t="s">
        <v>1355</v>
      </c>
      <c r="G365" s="243"/>
      <c r="H365" s="247">
        <v>7.5</v>
      </c>
      <c r="I365" s="248"/>
      <c r="J365" s="243"/>
      <c r="K365" s="243"/>
      <c r="L365" s="249"/>
      <c r="M365" s="250"/>
      <c r="N365" s="251"/>
      <c r="O365" s="251"/>
      <c r="P365" s="251"/>
      <c r="Q365" s="251"/>
      <c r="R365" s="251"/>
      <c r="S365" s="251"/>
      <c r="T365" s="25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3" t="s">
        <v>470</v>
      </c>
      <c r="AU365" s="253" t="s">
        <v>82</v>
      </c>
      <c r="AV365" s="13" t="s">
        <v>82</v>
      </c>
      <c r="AW365" s="13" t="s">
        <v>33</v>
      </c>
      <c r="AX365" s="13" t="s">
        <v>72</v>
      </c>
      <c r="AY365" s="253" t="s">
        <v>128</v>
      </c>
    </row>
    <row r="366" s="13" customFormat="1">
      <c r="A366" s="13"/>
      <c r="B366" s="242"/>
      <c r="C366" s="243"/>
      <c r="D366" s="244" t="s">
        <v>470</v>
      </c>
      <c r="E366" s="245" t="s">
        <v>19</v>
      </c>
      <c r="F366" s="246" t="s">
        <v>1356</v>
      </c>
      <c r="G366" s="243"/>
      <c r="H366" s="247">
        <v>13.199999999999999</v>
      </c>
      <c r="I366" s="248"/>
      <c r="J366" s="243"/>
      <c r="K366" s="243"/>
      <c r="L366" s="249"/>
      <c r="M366" s="250"/>
      <c r="N366" s="251"/>
      <c r="O366" s="251"/>
      <c r="P366" s="251"/>
      <c r="Q366" s="251"/>
      <c r="R366" s="251"/>
      <c r="S366" s="251"/>
      <c r="T366" s="25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3" t="s">
        <v>470</v>
      </c>
      <c r="AU366" s="253" t="s">
        <v>82</v>
      </c>
      <c r="AV366" s="13" t="s">
        <v>82</v>
      </c>
      <c r="AW366" s="13" t="s">
        <v>33</v>
      </c>
      <c r="AX366" s="13" t="s">
        <v>72</v>
      </c>
      <c r="AY366" s="253" t="s">
        <v>128</v>
      </c>
    </row>
    <row r="367" s="13" customFormat="1">
      <c r="A367" s="13"/>
      <c r="B367" s="242"/>
      <c r="C367" s="243"/>
      <c r="D367" s="244" t="s">
        <v>470</v>
      </c>
      <c r="E367" s="245" t="s">
        <v>19</v>
      </c>
      <c r="F367" s="246" t="s">
        <v>1357</v>
      </c>
      <c r="G367" s="243"/>
      <c r="H367" s="247">
        <v>12.300000000000001</v>
      </c>
      <c r="I367" s="248"/>
      <c r="J367" s="243"/>
      <c r="K367" s="243"/>
      <c r="L367" s="249"/>
      <c r="M367" s="250"/>
      <c r="N367" s="251"/>
      <c r="O367" s="251"/>
      <c r="P367" s="251"/>
      <c r="Q367" s="251"/>
      <c r="R367" s="251"/>
      <c r="S367" s="251"/>
      <c r="T367" s="25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3" t="s">
        <v>470</v>
      </c>
      <c r="AU367" s="253" t="s">
        <v>82</v>
      </c>
      <c r="AV367" s="13" t="s">
        <v>82</v>
      </c>
      <c r="AW367" s="13" t="s">
        <v>33</v>
      </c>
      <c r="AX367" s="13" t="s">
        <v>72</v>
      </c>
      <c r="AY367" s="253" t="s">
        <v>128</v>
      </c>
    </row>
    <row r="368" s="16" customFormat="1">
      <c r="A368" s="16"/>
      <c r="B368" s="275"/>
      <c r="C368" s="276"/>
      <c r="D368" s="244" t="s">
        <v>470</v>
      </c>
      <c r="E368" s="277" t="s">
        <v>19</v>
      </c>
      <c r="F368" s="278" t="s">
        <v>1304</v>
      </c>
      <c r="G368" s="276"/>
      <c r="H368" s="279">
        <v>82.599999999999994</v>
      </c>
      <c r="I368" s="280"/>
      <c r="J368" s="276"/>
      <c r="K368" s="276"/>
      <c r="L368" s="281"/>
      <c r="M368" s="282"/>
      <c r="N368" s="283"/>
      <c r="O368" s="283"/>
      <c r="P368" s="283"/>
      <c r="Q368" s="283"/>
      <c r="R368" s="283"/>
      <c r="S368" s="283"/>
      <c r="T368" s="284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T368" s="285" t="s">
        <v>470</v>
      </c>
      <c r="AU368" s="285" t="s">
        <v>82</v>
      </c>
      <c r="AV368" s="16" t="s">
        <v>487</v>
      </c>
      <c r="AW368" s="16" t="s">
        <v>33</v>
      </c>
      <c r="AX368" s="16" t="s">
        <v>72</v>
      </c>
      <c r="AY368" s="285" t="s">
        <v>128</v>
      </c>
    </row>
    <row r="369" s="15" customFormat="1">
      <c r="A369" s="15"/>
      <c r="B369" s="265"/>
      <c r="C369" s="266"/>
      <c r="D369" s="244" t="s">
        <v>470</v>
      </c>
      <c r="E369" s="267" t="s">
        <v>19</v>
      </c>
      <c r="F369" s="268" t="s">
        <v>1358</v>
      </c>
      <c r="G369" s="266"/>
      <c r="H369" s="267" t="s">
        <v>19</v>
      </c>
      <c r="I369" s="269"/>
      <c r="J369" s="266"/>
      <c r="K369" s="266"/>
      <c r="L369" s="270"/>
      <c r="M369" s="271"/>
      <c r="N369" s="272"/>
      <c r="O369" s="272"/>
      <c r="P369" s="272"/>
      <c r="Q369" s="272"/>
      <c r="R369" s="272"/>
      <c r="S369" s="272"/>
      <c r="T369" s="273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4" t="s">
        <v>470</v>
      </c>
      <c r="AU369" s="274" t="s">
        <v>82</v>
      </c>
      <c r="AV369" s="15" t="s">
        <v>80</v>
      </c>
      <c r="AW369" s="15" t="s">
        <v>33</v>
      </c>
      <c r="AX369" s="15" t="s">
        <v>72</v>
      </c>
      <c r="AY369" s="274" t="s">
        <v>128</v>
      </c>
    </row>
    <row r="370" s="13" customFormat="1">
      <c r="A370" s="13"/>
      <c r="B370" s="242"/>
      <c r="C370" s="243"/>
      <c r="D370" s="244" t="s">
        <v>470</v>
      </c>
      <c r="E370" s="245" t="s">
        <v>19</v>
      </c>
      <c r="F370" s="246" t="s">
        <v>1359</v>
      </c>
      <c r="G370" s="243"/>
      <c r="H370" s="247">
        <v>11.698</v>
      </c>
      <c r="I370" s="248"/>
      <c r="J370" s="243"/>
      <c r="K370" s="243"/>
      <c r="L370" s="249"/>
      <c r="M370" s="250"/>
      <c r="N370" s="251"/>
      <c r="O370" s="251"/>
      <c r="P370" s="251"/>
      <c r="Q370" s="251"/>
      <c r="R370" s="251"/>
      <c r="S370" s="251"/>
      <c r="T370" s="25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3" t="s">
        <v>470</v>
      </c>
      <c r="AU370" s="253" t="s">
        <v>82</v>
      </c>
      <c r="AV370" s="13" t="s">
        <v>82</v>
      </c>
      <c r="AW370" s="13" t="s">
        <v>33</v>
      </c>
      <c r="AX370" s="13" t="s">
        <v>72</v>
      </c>
      <c r="AY370" s="253" t="s">
        <v>128</v>
      </c>
    </row>
    <row r="371" s="13" customFormat="1">
      <c r="A371" s="13"/>
      <c r="B371" s="242"/>
      <c r="C371" s="243"/>
      <c r="D371" s="244" t="s">
        <v>470</v>
      </c>
      <c r="E371" s="245" t="s">
        <v>19</v>
      </c>
      <c r="F371" s="246" t="s">
        <v>1360</v>
      </c>
      <c r="G371" s="243"/>
      <c r="H371" s="247">
        <v>3.1920000000000002</v>
      </c>
      <c r="I371" s="248"/>
      <c r="J371" s="243"/>
      <c r="K371" s="243"/>
      <c r="L371" s="249"/>
      <c r="M371" s="250"/>
      <c r="N371" s="251"/>
      <c r="O371" s="251"/>
      <c r="P371" s="251"/>
      <c r="Q371" s="251"/>
      <c r="R371" s="251"/>
      <c r="S371" s="251"/>
      <c r="T371" s="25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3" t="s">
        <v>470</v>
      </c>
      <c r="AU371" s="253" t="s">
        <v>82</v>
      </c>
      <c r="AV371" s="13" t="s">
        <v>82</v>
      </c>
      <c r="AW371" s="13" t="s">
        <v>33</v>
      </c>
      <c r="AX371" s="13" t="s">
        <v>72</v>
      </c>
      <c r="AY371" s="253" t="s">
        <v>128</v>
      </c>
    </row>
    <row r="372" s="13" customFormat="1">
      <c r="A372" s="13"/>
      <c r="B372" s="242"/>
      <c r="C372" s="243"/>
      <c r="D372" s="244" t="s">
        <v>470</v>
      </c>
      <c r="E372" s="245" t="s">
        <v>19</v>
      </c>
      <c r="F372" s="246" t="s">
        <v>1361</v>
      </c>
      <c r="G372" s="243"/>
      <c r="H372" s="247">
        <v>2.7240000000000002</v>
      </c>
      <c r="I372" s="248"/>
      <c r="J372" s="243"/>
      <c r="K372" s="243"/>
      <c r="L372" s="249"/>
      <c r="M372" s="250"/>
      <c r="N372" s="251"/>
      <c r="O372" s="251"/>
      <c r="P372" s="251"/>
      <c r="Q372" s="251"/>
      <c r="R372" s="251"/>
      <c r="S372" s="251"/>
      <c r="T372" s="25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3" t="s">
        <v>470</v>
      </c>
      <c r="AU372" s="253" t="s">
        <v>82</v>
      </c>
      <c r="AV372" s="13" t="s">
        <v>82</v>
      </c>
      <c r="AW372" s="13" t="s">
        <v>33</v>
      </c>
      <c r="AX372" s="13" t="s">
        <v>72</v>
      </c>
      <c r="AY372" s="253" t="s">
        <v>128</v>
      </c>
    </row>
    <row r="373" s="13" customFormat="1">
      <c r="A373" s="13"/>
      <c r="B373" s="242"/>
      <c r="C373" s="243"/>
      <c r="D373" s="244" t="s">
        <v>470</v>
      </c>
      <c r="E373" s="245" t="s">
        <v>19</v>
      </c>
      <c r="F373" s="246" t="s">
        <v>1362</v>
      </c>
      <c r="G373" s="243"/>
      <c r="H373" s="247">
        <v>1.4299999999999999</v>
      </c>
      <c r="I373" s="248"/>
      <c r="J373" s="243"/>
      <c r="K373" s="243"/>
      <c r="L373" s="249"/>
      <c r="M373" s="250"/>
      <c r="N373" s="251"/>
      <c r="O373" s="251"/>
      <c r="P373" s="251"/>
      <c r="Q373" s="251"/>
      <c r="R373" s="251"/>
      <c r="S373" s="251"/>
      <c r="T373" s="25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3" t="s">
        <v>470</v>
      </c>
      <c r="AU373" s="253" t="s">
        <v>82</v>
      </c>
      <c r="AV373" s="13" t="s">
        <v>82</v>
      </c>
      <c r="AW373" s="13" t="s">
        <v>33</v>
      </c>
      <c r="AX373" s="13" t="s">
        <v>72</v>
      </c>
      <c r="AY373" s="253" t="s">
        <v>128</v>
      </c>
    </row>
    <row r="374" s="13" customFormat="1">
      <c r="A374" s="13"/>
      <c r="B374" s="242"/>
      <c r="C374" s="243"/>
      <c r="D374" s="244" t="s">
        <v>470</v>
      </c>
      <c r="E374" s="245" t="s">
        <v>19</v>
      </c>
      <c r="F374" s="246" t="s">
        <v>1363</v>
      </c>
      <c r="G374" s="243"/>
      <c r="H374" s="247">
        <v>4.9980000000000002</v>
      </c>
      <c r="I374" s="248"/>
      <c r="J374" s="243"/>
      <c r="K374" s="243"/>
      <c r="L374" s="249"/>
      <c r="M374" s="250"/>
      <c r="N374" s="251"/>
      <c r="O374" s="251"/>
      <c r="P374" s="251"/>
      <c r="Q374" s="251"/>
      <c r="R374" s="251"/>
      <c r="S374" s="251"/>
      <c r="T374" s="25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3" t="s">
        <v>470</v>
      </c>
      <c r="AU374" s="253" t="s">
        <v>82</v>
      </c>
      <c r="AV374" s="13" t="s">
        <v>82</v>
      </c>
      <c r="AW374" s="13" t="s">
        <v>33</v>
      </c>
      <c r="AX374" s="13" t="s">
        <v>72</v>
      </c>
      <c r="AY374" s="253" t="s">
        <v>128</v>
      </c>
    </row>
    <row r="375" s="13" customFormat="1">
      <c r="A375" s="13"/>
      <c r="B375" s="242"/>
      <c r="C375" s="243"/>
      <c r="D375" s="244" t="s">
        <v>470</v>
      </c>
      <c r="E375" s="245" t="s">
        <v>19</v>
      </c>
      <c r="F375" s="246" t="s">
        <v>1364</v>
      </c>
      <c r="G375" s="243"/>
      <c r="H375" s="247">
        <v>4.0229999999999997</v>
      </c>
      <c r="I375" s="248"/>
      <c r="J375" s="243"/>
      <c r="K375" s="243"/>
      <c r="L375" s="249"/>
      <c r="M375" s="250"/>
      <c r="N375" s="251"/>
      <c r="O375" s="251"/>
      <c r="P375" s="251"/>
      <c r="Q375" s="251"/>
      <c r="R375" s="251"/>
      <c r="S375" s="251"/>
      <c r="T375" s="25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3" t="s">
        <v>470</v>
      </c>
      <c r="AU375" s="253" t="s">
        <v>82</v>
      </c>
      <c r="AV375" s="13" t="s">
        <v>82</v>
      </c>
      <c r="AW375" s="13" t="s">
        <v>33</v>
      </c>
      <c r="AX375" s="13" t="s">
        <v>72</v>
      </c>
      <c r="AY375" s="253" t="s">
        <v>128</v>
      </c>
    </row>
    <row r="376" s="13" customFormat="1">
      <c r="A376" s="13"/>
      <c r="B376" s="242"/>
      <c r="C376" s="243"/>
      <c r="D376" s="244" t="s">
        <v>470</v>
      </c>
      <c r="E376" s="245" t="s">
        <v>19</v>
      </c>
      <c r="F376" s="246" t="s">
        <v>1365</v>
      </c>
      <c r="G376" s="243"/>
      <c r="H376" s="247">
        <v>14.658</v>
      </c>
      <c r="I376" s="248"/>
      <c r="J376" s="243"/>
      <c r="K376" s="243"/>
      <c r="L376" s="249"/>
      <c r="M376" s="250"/>
      <c r="N376" s="251"/>
      <c r="O376" s="251"/>
      <c r="P376" s="251"/>
      <c r="Q376" s="251"/>
      <c r="R376" s="251"/>
      <c r="S376" s="251"/>
      <c r="T376" s="25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3" t="s">
        <v>470</v>
      </c>
      <c r="AU376" s="253" t="s">
        <v>82</v>
      </c>
      <c r="AV376" s="13" t="s">
        <v>82</v>
      </c>
      <c r="AW376" s="13" t="s">
        <v>33</v>
      </c>
      <c r="AX376" s="13" t="s">
        <v>72</v>
      </c>
      <c r="AY376" s="253" t="s">
        <v>128</v>
      </c>
    </row>
    <row r="377" s="13" customFormat="1">
      <c r="A377" s="13"/>
      <c r="B377" s="242"/>
      <c r="C377" s="243"/>
      <c r="D377" s="244" t="s">
        <v>470</v>
      </c>
      <c r="E377" s="245" t="s">
        <v>19</v>
      </c>
      <c r="F377" s="246" t="s">
        <v>1366</v>
      </c>
      <c r="G377" s="243"/>
      <c r="H377" s="247">
        <v>2.919</v>
      </c>
      <c r="I377" s="248"/>
      <c r="J377" s="243"/>
      <c r="K377" s="243"/>
      <c r="L377" s="249"/>
      <c r="M377" s="250"/>
      <c r="N377" s="251"/>
      <c r="O377" s="251"/>
      <c r="P377" s="251"/>
      <c r="Q377" s="251"/>
      <c r="R377" s="251"/>
      <c r="S377" s="251"/>
      <c r="T377" s="25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3" t="s">
        <v>470</v>
      </c>
      <c r="AU377" s="253" t="s">
        <v>82</v>
      </c>
      <c r="AV377" s="13" t="s">
        <v>82</v>
      </c>
      <c r="AW377" s="13" t="s">
        <v>33</v>
      </c>
      <c r="AX377" s="13" t="s">
        <v>72</v>
      </c>
      <c r="AY377" s="253" t="s">
        <v>128</v>
      </c>
    </row>
    <row r="378" s="13" customFormat="1">
      <c r="A378" s="13"/>
      <c r="B378" s="242"/>
      <c r="C378" s="243"/>
      <c r="D378" s="244" t="s">
        <v>470</v>
      </c>
      <c r="E378" s="245" t="s">
        <v>19</v>
      </c>
      <c r="F378" s="246" t="s">
        <v>1367</v>
      </c>
      <c r="G378" s="243"/>
      <c r="H378" s="247">
        <v>5.4340000000000002</v>
      </c>
      <c r="I378" s="248"/>
      <c r="J378" s="243"/>
      <c r="K378" s="243"/>
      <c r="L378" s="249"/>
      <c r="M378" s="250"/>
      <c r="N378" s="251"/>
      <c r="O378" s="251"/>
      <c r="P378" s="251"/>
      <c r="Q378" s="251"/>
      <c r="R378" s="251"/>
      <c r="S378" s="251"/>
      <c r="T378" s="25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3" t="s">
        <v>470</v>
      </c>
      <c r="AU378" s="253" t="s">
        <v>82</v>
      </c>
      <c r="AV378" s="13" t="s">
        <v>82</v>
      </c>
      <c r="AW378" s="13" t="s">
        <v>33</v>
      </c>
      <c r="AX378" s="13" t="s">
        <v>72</v>
      </c>
      <c r="AY378" s="253" t="s">
        <v>128</v>
      </c>
    </row>
    <row r="379" s="13" customFormat="1">
      <c r="A379" s="13"/>
      <c r="B379" s="242"/>
      <c r="C379" s="243"/>
      <c r="D379" s="244" t="s">
        <v>470</v>
      </c>
      <c r="E379" s="245" t="s">
        <v>19</v>
      </c>
      <c r="F379" s="246" t="s">
        <v>1368</v>
      </c>
      <c r="G379" s="243"/>
      <c r="H379" s="247">
        <v>3.8999999999999999</v>
      </c>
      <c r="I379" s="248"/>
      <c r="J379" s="243"/>
      <c r="K379" s="243"/>
      <c r="L379" s="249"/>
      <c r="M379" s="250"/>
      <c r="N379" s="251"/>
      <c r="O379" s="251"/>
      <c r="P379" s="251"/>
      <c r="Q379" s="251"/>
      <c r="R379" s="251"/>
      <c r="S379" s="251"/>
      <c r="T379" s="25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3" t="s">
        <v>470</v>
      </c>
      <c r="AU379" s="253" t="s">
        <v>82</v>
      </c>
      <c r="AV379" s="13" t="s">
        <v>82</v>
      </c>
      <c r="AW379" s="13" t="s">
        <v>33</v>
      </c>
      <c r="AX379" s="13" t="s">
        <v>72</v>
      </c>
      <c r="AY379" s="253" t="s">
        <v>128</v>
      </c>
    </row>
    <row r="380" s="13" customFormat="1">
      <c r="A380" s="13"/>
      <c r="B380" s="242"/>
      <c r="C380" s="243"/>
      <c r="D380" s="244" t="s">
        <v>470</v>
      </c>
      <c r="E380" s="245" t="s">
        <v>19</v>
      </c>
      <c r="F380" s="246" t="s">
        <v>1369</v>
      </c>
      <c r="G380" s="243"/>
      <c r="H380" s="247">
        <v>10.438000000000001</v>
      </c>
      <c r="I380" s="248"/>
      <c r="J380" s="243"/>
      <c r="K380" s="243"/>
      <c r="L380" s="249"/>
      <c r="M380" s="250"/>
      <c r="N380" s="251"/>
      <c r="O380" s="251"/>
      <c r="P380" s="251"/>
      <c r="Q380" s="251"/>
      <c r="R380" s="251"/>
      <c r="S380" s="251"/>
      <c r="T380" s="25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3" t="s">
        <v>470</v>
      </c>
      <c r="AU380" s="253" t="s">
        <v>82</v>
      </c>
      <c r="AV380" s="13" t="s">
        <v>82</v>
      </c>
      <c r="AW380" s="13" t="s">
        <v>33</v>
      </c>
      <c r="AX380" s="13" t="s">
        <v>72</v>
      </c>
      <c r="AY380" s="253" t="s">
        <v>128</v>
      </c>
    </row>
    <row r="381" s="13" customFormat="1">
      <c r="A381" s="13"/>
      <c r="B381" s="242"/>
      <c r="C381" s="243"/>
      <c r="D381" s="244" t="s">
        <v>470</v>
      </c>
      <c r="E381" s="245" t="s">
        <v>19</v>
      </c>
      <c r="F381" s="246" t="s">
        <v>1370</v>
      </c>
      <c r="G381" s="243"/>
      <c r="H381" s="247">
        <v>5.9130000000000003</v>
      </c>
      <c r="I381" s="248"/>
      <c r="J381" s="243"/>
      <c r="K381" s="243"/>
      <c r="L381" s="249"/>
      <c r="M381" s="250"/>
      <c r="N381" s="251"/>
      <c r="O381" s="251"/>
      <c r="P381" s="251"/>
      <c r="Q381" s="251"/>
      <c r="R381" s="251"/>
      <c r="S381" s="251"/>
      <c r="T381" s="25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3" t="s">
        <v>470</v>
      </c>
      <c r="AU381" s="253" t="s">
        <v>82</v>
      </c>
      <c r="AV381" s="13" t="s">
        <v>82</v>
      </c>
      <c r="AW381" s="13" t="s">
        <v>33</v>
      </c>
      <c r="AX381" s="13" t="s">
        <v>72</v>
      </c>
      <c r="AY381" s="253" t="s">
        <v>128</v>
      </c>
    </row>
    <row r="382" s="13" customFormat="1">
      <c r="A382" s="13"/>
      <c r="B382" s="242"/>
      <c r="C382" s="243"/>
      <c r="D382" s="244" t="s">
        <v>470</v>
      </c>
      <c r="E382" s="245" t="s">
        <v>19</v>
      </c>
      <c r="F382" s="246" t="s">
        <v>1371</v>
      </c>
      <c r="G382" s="243"/>
      <c r="H382" s="247">
        <v>15.462999999999999</v>
      </c>
      <c r="I382" s="248"/>
      <c r="J382" s="243"/>
      <c r="K382" s="243"/>
      <c r="L382" s="249"/>
      <c r="M382" s="250"/>
      <c r="N382" s="251"/>
      <c r="O382" s="251"/>
      <c r="P382" s="251"/>
      <c r="Q382" s="251"/>
      <c r="R382" s="251"/>
      <c r="S382" s="251"/>
      <c r="T382" s="25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3" t="s">
        <v>470</v>
      </c>
      <c r="AU382" s="253" t="s">
        <v>82</v>
      </c>
      <c r="AV382" s="13" t="s">
        <v>82</v>
      </c>
      <c r="AW382" s="13" t="s">
        <v>33</v>
      </c>
      <c r="AX382" s="13" t="s">
        <v>72</v>
      </c>
      <c r="AY382" s="253" t="s">
        <v>128</v>
      </c>
    </row>
    <row r="383" s="13" customFormat="1">
      <c r="A383" s="13"/>
      <c r="B383" s="242"/>
      <c r="C383" s="243"/>
      <c r="D383" s="244" t="s">
        <v>470</v>
      </c>
      <c r="E383" s="245" t="s">
        <v>19</v>
      </c>
      <c r="F383" s="246" t="s">
        <v>1372</v>
      </c>
      <c r="G383" s="243"/>
      <c r="H383" s="247">
        <v>2.2429999999999999</v>
      </c>
      <c r="I383" s="248"/>
      <c r="J383" s="243"/>
      <c r="K383" s="243"/>
      <c r="L383" s="249"/>
      <c r="M383" s="250"/>
      <c r="N383" s="251"/>
      <c r="O383" s="251"/>
      <c r="P383" s="251"/>
      <c r="Q383" s="251"/>
      <c r="R383" s="251"/>
      <c r="S383" s="251"/>
      <c r="T383" s="25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3" t="s">
        <v>470</v>
      </c>
      <c r="AU383" s="253" t="s">
        <v>82</v>
      </c>
      <c r="AV383" s="13" t="s">
        <v>82</v>
      </c>
      <c r="AW383" s="13" t="s">
        <v>33</v>
      </c>
      <c r="AX383" s="13" t="s">
        <v>72</v>
      </c>
      <c r="AY383" s="253" t="s">
        <v>128</v>
      </c>
    </row>
    <row r="384" s="13" customFormat="1">
      <c r="A384" s="13"/>
      <c r="B384" s="242"/>
      <c r="C384" s="243"/>
      <c r="D384" s="244" t="s">
        <v>470</v>
      </c>
      <c r="E384" s="245" t="s">
        <v>19</v>
      </c>
      <c r="F384" s="246" t="s">
        <v>1373</v>
      </c>
      <c r="G384" s="243"/>
      <c r="H384" s="247">
        <v>5.2649999999999997</v>
      </c>
      <c r="I384" s="248"/>
      <c r="J384" s="243"/>
      <c r="K384" s="243"/>
      <c r="L384" s="249"/>
      <c r="M384" s="250"/>
      <c r="N384" s="251"/>
      <c r="O384" s="251"/>
      <c r="P384" s="251"/>
      <c r="Q384" s="251"/>
      <c r="R384" s="251"/>
      <c r="S384" s="251"/>
      <c r="T384" s="25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3" t="s">
        <v>470</v>
      </c>
      <c r="AU384" s="253" t="s">
        <v>82</v>
      </c>
      <c r="AV384" s="13" t="s">
        <v>82</v>
      </c>
      <c r="AW384" s="13" t="s">
        <v>33</v>
      </c>
      <c r="AX384" s="13" t="s">
        <v>72</v>
      </c>
      <c r="AY384" s="253" t="s">
        <v>128</v>
      </c>
    </row>
    <row r="385" s="13" customFormat="1">
      <c r="A385" s="13"/>
      <c r="B385" s="242"/>
      <c r="C385" s="243"/>
      <c r="D385" s="244" t="s">
        <v>470</v>
      </c>
      <c r="E385" s="245" t="s">
        <v>19</v>
      </c>
      <c r="F385" s="246" t="s">
        <v>1374</v>
      </c>
      <c r="G385" s="243"/>
      <c r="H385" s="247">
        <v>4.5179999999999998</v>
      </c>
      <c r="I385" s="248"/>
      <c r="J385" s="243"/>
      <c r="K385" s="243"/>
      <c r="L385" s="249"/>
      <c r="M385" s="250"/>
      <c r="N385" s="251"/>
      <c r="O385" s="251"/>
      <c r="P385" s="251"/>
      <c r="Q385" s="251"/>
      <c r="R385" s="251"/>
      <c r="S385" s="251"/>
      <c r="T385" s="25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3" t="s">
        <v>470</v>
      </c>
      <c r="AU385" s="253" t="s">
        <v>82</v>
      </c>
      <c r="AV385" s="13" t="s">
        <v>82</v>
      </c>
      <c r="AW385" s="13" t="s">
        <v>33</v>
      </c>
      <c r="AX385" s="13" t="s">
        <v>72</v>
      </c>
      <c r="AY385" s="253" t="s">
        <v>128</v>
      </c>
    </row>
    <row r="386" s="13" customFormat="1">
      <c r="A386" s="13"/>
      <c r="B386" s="242"/>
      <c r="C386" s="243"/>
      <c r="D386" s="244" t="s">
        <v>470</v>
      </c>
      <c r="E386" s="245" t="s">
        <v>19</v>
      </c>
      <c r="F386" s="246" t="s">
        <v>1375</v>
      </c>
      <c r="G386" s="243"/>
      <c r="H386" s="247">
        <v>8.1500000000000004</v>
      </c>
      <c r="I386" s="248"/>
      <c r="J386" s="243"/>
      <c r="K386" s="243"/>
      <c r="L386" s="249"/>
      <c r="M386" s="250"/>
      <c r="N386" s="251"/>
      <c r="O386" s="251"/>
      <c r="P386" s="251"/>
      <c r="Q386" s="251"/>
      <c r="R386" s="251"/>
      <c r="S386" s="251"/>
      <c r="T386" s="25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3" t="s">
        <v>470</v>
      </c>
      <c r="AU386" s="253" t="s">
        <v>82</v>
      </c>
      <c r="AV386" s="13" t="s">
        <v>82</v>
      </c>
      <c r="AW386" s="13" t="s">
        <v>33</v>
      </c>
      <c r="AX386" s="13" t="s">
        <v>72</v>
      </c>
      <c r="AY386" s="253" t="s">
        <v>128</v>
      </c>
    </row>
    <row r="387" s="16" customFormat="1">
      <c r="A387" s="16"/>
      <c r="B387" s="275"/>
      <c r="C387" s="276"/>
      <c r="D387" s="244" t="s">
        <v>470</v>
      </c>
      <c r="E387" s="277" t="s">
        <v>19</v>
      </c>
      <c r="F387" s="278" t="s">
        <v>1304</v>
      </c>
      <c r="G387" s="276"/>
      <c r="H387" s="279">
        <v>106.96599999999998</v>
      </c>
      <c r="I387" s="280"/>
      <c r="J387" s="276"/>
      <c r="K387" s="276"/>
      <c r="L387" s="281"/>
      <c r="M387" s="282"/>
      <c r="N387" s="283"/>
      <c r="O387" s="283"/>
      <c r="P387" s="283"/>
      <c r="Q387" s="283"/>
      <c r="R387" s="283"/>
      <c r="S387" s="283"/>
      <c r="T387" s="284"/>
      <c r="U387" s="16"/>
      <c r="V387" s="16"/>
      <c r="W387" s="16"/>
      <c r="X387" s="16"/>
      <c r="Y387" s="16"/>
      <c r="Z387" s="16"/>
      <c r="AA387" s="16"/>
      <c r="AB387" s="16"/>
      <c r="AC387" s="16"/>
      <c r="AD387" s="16"/>
      <c r="AE387" s="16"/>
      <c r="AT387" s="285" t="s">
        <v>470</v>
      </c>
      <c r="AU387" s="285" t="s">
        <v>82</v>
      </c>
      <c r="AV387" s="16" t="s">
        <v>487</v>
      </c>
      <c r="AW387" s="16" t="s">
        <v>33</v>
      </c>
      <c r="AX387" s="16" t="s">
        <v>72</v>
      </c>
      <c r="AY387" s="285" t="s">
        <v>128</v>
      </c>
    </row>
    <row r="388" s="14" customFormat="1">
      <c r="A388" s="14"/>
      <c r="B388" s="254"/>
      <c r="C388" s="255"/>
      <c r="D388" s="244" t="s">
        <v>470</v>
      </c>
      <c r="E388" s="256" t="s">
        <v>19</v>
      </c>
      <c r="F388" s="257" t="s">
        <v>494</v>
      </c>
      <c r="G388" s="255"/>
      <c r="H388" s="258">
        <v>189.566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4" t="s">
        <v>470</v>
      </c>
      <c r="AU388" s="264" t="s">
        <v>82</v>
      </c>
      <c r="AV388" s="14" t="s">
        <v>430</v>
      </c>
      <c r="AW388" s="14" t="s">
        <v>33</v>
      </c>
      <c r="AX388" s="14" t="s">
        <v>80</v>
      </c>
      <c r="AY388" s="264" t="s">
        <v>128</v>
      </c>
    </row>
    <row r="389" s="2" customFormat="1" ht="24.15" customHeight="1">
      <c r="A389" s="40"/>
      <c r="B389" s="41"/>
      <c r="C389" s="207" t="s">
        <v>1412</v>
      </c>
      <c r="D389" s="207" t="s">
        <v>131</v>
      </c>
      <c r="E389" s="208" t="s">
        <v>1413</v>
      </c>
      <c r="F389" s="209" t="s">
        <v>1414</v>
      </c>
      <c r="G389" s="210" t="s">
        <v>524</v>
      </c>
      <c r="H389" s="211">
        <v>59.399999999999999</v>
      </c>
      <c r="I389" s="212"/>
      <c r="J389" s="213">
        <f>ROUND(I389*H389,2)</f>
        <v>0</v>
      </c>
      <c r="K389" s="214"/>
      <c r="L389" s="46"/>
      <c r="M389" s="215" t="s">
        <v>19</v>
      </c>
      <c r="N389" s="216" t="s">
        <v>43</v>
      </c>
      <c r="O389" s="86"/>
      <c r="P389" s="217">
        <f>O389*H389</f>
        <v>0</v>
      </c>
      <c r="Q389" s="217">
        <v>0.021000000000000001</v>
      </c>
      <c r="R389" s="217">
        <f>Q389*H389</f>
        <v>1.2474000000000001</v>
      </c>
      <c r="S389" s="217">
        <v>0</v>
      </c>
      <c r="T389" s="218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9" t="s">
        <v>430</v>
      </c>
      <c r="AT389" s="219" t="s">
        <v>131</v>
      </c>
      <c r="AU389" s="219" t="s">
        <v>82</v>
      </c>
      <c r="AY389" s="19" t="s">
        <v>128</v>
      </c>
      <c r="BE389" s="220">
        <f>IF(N389="základní",J389,0)</f>
        <v>0</v>
      </c>
      <c r="BF389" s="220">
        <f>IF(N389="snížená",J389,0)</f>
        <v>0</v>
      </c>
      <c r="BG389" s="220">
        <f>IF(N389="zákl. přenesená",J389,0)</f>
        <v>0</v>
      </c>
      <c r="BH389" s="220">
        <f>IF(N389="sníž. přenesená",J389,0)</f>
        <v>0</v>
      </c>
      <c r="BI389" s="220">
        <f>IF(N389="nulová",J389,0)</f>
        <v>0</v>
      </c>
      <c r="BJ389" s="19" t="s">
        <v>80</v>
      </c>
      <c r="BK389" s="220">
        <f>ROUND(I389*H389,2)</f>
        <v>0</v>
      </c>
      <c r="BL389" s="19" t="s">
        <v>430</v>
      </c>
      <c r="BM389" s="219" t="s">
        <v>1415</v>
      </c>
    </row>
    <row r="390" s="2" customFormat="1">
      <c r="A390" s="40"/>
      <c r="B390" s="41"/>
      <c r="C390" s="42"/>
      <c r="D390" s="221" t="s">
        <v>137</v>
      </c>
      <c r="E390" s="42"/>
      <c r="F390" s="222" t="s">
        <v>1416</v>
      </c>
      <c r="G390" s="42"/>
      <c r="H390" s="42"/>
      <c r="I390" s="223"/>
      <c r="J390" s="42"/>
      <c r="K390" s="42"/>
      <c r="L390" s="46"/>
      <c r="M390" s="224"/>
      <c r="N390" s="225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137</v>
      </c>
      <c r="AU390" s="19" t="s">
        <v>82</v>
      </c>
    </row>
    <row r="391" s="13" customFormat="1">
      <c r="A391" s="13"/>
      <c r="B391" s="242"/>
      <c r="C391" s="243"/>
      <c r="D391" s="244" t="s">
        <v>470</v>
      </c>
      <c r="E391" s="245" t="s">
        <v>19</v>
      </c>
      <c r="F391" s="246" t="s">
        <v>1417</v>
      </c>
      <c r="G391" s="243"/>
      <c r="H391" s="247">
        <v>17.84</v>
      </c>
      <c r="I391" s="248"/>
      <c r="J391" s="243"/>
      <c r="K391" s="243"/>
      <c r="L391" s="249"/>
      <c r="M391" s="250"/>
      <c r="N391" s="251"/>
      <c r="O391" s="251"/>
      <c r="P391" s="251"/>
      <c r="Q391" s="251"/>
      <c r="R391" s="251"/>
      <c r="S391" s="251"/>
      <c r="T391" s="25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3" t="s">
        <v>470</v>
      </c>
      <c r="AU391" s="253" t="s">
        <v>82</v>
      </c>
      <c r="AV391" s="13" t="s">
        <v>82</v>
      </c>
      <c r="AW391" s="13" t="s">
        <v>33</v>
      </c>
      <c r="AX391" s="13" t="s">
        <v>72</v>
      </c>
      <c r="AY391" s="253" t="s">
        <v>128</v>
      </c>
    </row>
    <row r="392" s="13" customFormat="1">
      <c r="A392" s="13"/>
      <c r="B392" s="242"/>
      <c r="C392" s="243"/>
      <c r="D392" s="244" t="s">
        <v>470</v>
      </c>
      <c r="E392" s="245" t="s">
        <v>19</v>
      </c>
      <c r="F392" s="246" t="s">
        <v>1418</v>
      </c>
      <c r="G392" s="243"/>
      <c r="H392" s="247">
        <v>10.16</v>
      </c>
      <c r="I392" s="248"/>
      <c r="J392" s="243"/>
      <c r="K392" s="243"/>
      <c r="L392" s="249"/>
      <c r="M392" s="250"/>
      <c r="N392" s="251"/>
      <c r="O392" s="251"/>
      <c r="P392" s="251"/>
      <c r="Q392" s="251"/>
      <c r="R392" s="251"/>
      <c r="S392" s="251"/>
      <c r="T392" s="25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3" t="s">
        <v>470</v>
      </c>
      <c r="AU392" s="253" t="s">
        <v>82</v>
      </c>
      <c r="AV392" s="13" t="s">
        <v>82</v>
      </c>
      <c r="AW392" s="13" t="s">
        <v>33</v>
      </c>
      <c r="AX392" s="13" t="s">
        <v>72</v>
      </c>
      <c r="AY392" s="253" t="s">
        <v>128</v>
      </c>
    </row>
    <row r="393" s="13" customFormat="1">
      <c r="A393" s="13"/>
      <c r="B393" s="242"/>
      <c r="C393" s="243"/>
      <c r="D393" s="244" t="s">
        <v>470</v>
      </c>
      <c r="E393" s="245" t="s">
        <v>19</v>
      </c>
      <c r="F393" s="246" t="s">
        <v>1419</v>
      </c>
      <c r="G393" s="243"/>
      <c r="H393" s="247">
        <v>7.4000000000000004</v>
      </c>
      <c r="I393" s="248"/>
      <c r="J393" s="243"/>
      <c r="K393" s="243"/>
      <c r="L393" s="249"/>
      <c r="M393" s="250"/>
      <c r="N393" s="251"/>
      <c r="O393" s="251"/>
      <c r="P393" s="251"/>
      <c r="Q393" s="251"/>
      <c r="R393" s="251"/>
      <c r="S393" s="251"/>
      <c r="T393" s="25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3" t="s">
        <v>470</v>
      </c>
      <c r="AU393" s="253" t="s">
        <v>82</v>
      </c>
      <c r="AV393" s="13" t="s">
        <v>82</v>
      </c>
      <c r="AW393" s="13" t="s">
        <v>33</v>
      </c>
      <c r="AX393" s="13" t="s">
        <v>72</v>
      </c>
      <c r="AY393" s="253" t="s">
        <v>128</v>
      </c>
    </row>
    <row r="394" s="13" customFormat="1">
      <c r="A394" s="13"/>
      <c r="B394" s="242"/>
      <c r="C394" s="243"/>
      <c r="D394" s="244" t="s">
        <v>470</v>
      </c>
      <c r="E394" s="245" t="s">
        <v>19</v>
      </c>
      <c r="F394" s="246" t="s">
        <v>1420</v>
      </c>
      <c r="G394" s="243"/>
      <c r="H394" s="247">
        <v>8</v>
      </c>
      <c r="I394" s="248"/>
      <c r="J394" s="243"/>
      <c r="K394" s="243"/>
      <c r="L394" s="249"/>
      <c r="M394" s="250"/>
      <c r="N394" s="251"/>
      <c r="O394" s="251"/>
      <c r="P394" s="251"/>
      <c r="Q394" s="251"/>
      <c r="R394" s="251"/>
      <c r="S394" s="251"/>
      <c r="T394" s="25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3" t="s">
        <v>470</v>
      </c>
      <c r="AU394" s="253" t="s">
        <v>82</v>
      </c>
      <c r="AV394" s="13" t="s">
        <v>82</v>
      </c>
      <c r="AW394" s="13" t="s">
        <v>33</v>
      </c>
      <c r="AX394" s="13" t="s">
        <v>72</v>
      </c>
      <c r="AY394" s="253" t="s">
        <v>128</v>
      </c>
    </row>
    <row r="395" s="13" customFormat="1">
      <c r="A395" s="13"/>
      <c r="B395" s="242"/>
      <c r="C395" s="243"/>
      <c r="D395" s="244" t="s">
        <v>470</v>
      </c>
      <c r="E395" s="245" t="s">
        <v>19</v>
      </c>
      <c r="F395" s="246" t="s">
        <v>1421</v>
      </c>
      <c r="G395" s="243"/>
      <c r="H395" s="247">
        <v>16.359999999999999</v>
      </c>
      <c r="I395" s="248"/>
      <c r="J395" s="243"/>
      <c r="K395" s="243"/>
      <c r="L395" s="249"/>
      <c r="M395" s="250"/>
      <c r="N395" s="251"/>
      <c r="O395" s="251"/>
      <c r="P395" s="251"/>
      <c r="Q395" s="251"/>
      <c r="R395" s="251"/>
      <c r="S395" s="251"/>
      <c r="T395" s="25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3" t="s">
        <v>470</v>
      </c>
      <c r="AU395" s="253" t="s">
        <v>82</v>
      </c>
      <c r="AV395" s="13" t="s">
        <v>82</v>
      </c>
      <c r="AW395" s="13" t="s">
        <v>33</v>
      </c>
      <c r="AX395" s="13" t="s">
        <v>72</v>
      </c>
      <c r="AY395" s="253" t="s">
        <v>128</v>
      </c>
    </row>
    <row r="396" s="13" customFormat="1">
      <c r="A396" s="13"/>
      <c r="B396" s="242"/>
      <c r="C396" s="243"/>
      <c r="D396" s="244" t="s">
        <v>470</v>
      </c>
      <c r="E396" s="245" t="s">
        <v>19</v>
      </c>
      <c r="F396" s="246" t="s">
        <v>1422</v>
      </c>
      <c r="G396" s="243"/>
      <c r="H396" s="247">
        <v>20.239999999999998</v>
      </c>
      <c r="I396" s="248"/>
      <c r="J396" s="243"/>
      <c r="K396" s="243"/>
      <c r="L396" s="249"/>
      <c r="M396" s="250"/>
      <c r="N396" s="251"/>
      <c r="O396" s="251"/>
      <c r="P396" s="251"/>
      <c r="Q396" s="251"/>
      <c r="R396" s="251"/>
      <c r="S396" s="251"/>
      <c r="T396" s="25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3" t="s">
        <v>470</v>
      </c>
      <c r="AU396" s="253" t="s">
        <v>82</v>
      </c>
      <c r="AV396" s="13" t="s">
        <v>82</v>
      </c>
      <c r="AW396" s="13" t="s">
        <v>33</v>
      </c>
      <c r="AX396" s="13" t="s">
        <v>72</v>
      </c>
      <c r="AY396" s="253" t="s">
        <v>128</v>
      </c>
    </row>
    <row r="397" s="13" customFormat="1">
      <c r="A397" s="13"/>
      <c r="B397" s="242"/>
      <c r="C397" s="243"/>
      <c r="D397" s="244" t="s">
        <v>470</v>
      </c>
      <c r="E397" s="245" t="s">
        <v>19</v>
      </c>
      <c r="F397" s="246" t="s">
        <v>1423</v>
      </c>
      <c r="G397" s="243"/>
      <c r="H397" s="247">
        <v>12.4</v>
      </c>
      <c r="I397" s="248"/>
      <c r="J397" s="243"/>
      <c r="K397" s="243"/>
      <c r="L397" s="249"/>
      <c r="M397" s="250"/>
      <c r="N397" s="251"/>
      <c r="O397" s="251"/>
      <c r="P397" s="251"/>
      <c r="Q397" s="251"/>
      <c r="R397" s="251"/>
      <c r="S397" s="251"/>
      <c r="T397" s="25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3" t="s">
        <v>470</v>
      </c>
      <c r="AU397" s="253" t="s">
        <v>82</v>
      </c>
      <c r="AV397" s="13" t="s">
        <v>82</v>
      </c>
      <c r="AW397" s="13" t="s">
        <v>33</v>
      </c>
      <c r="AX397" s="13" t="s">
        <v>72</v>
      </c>
      <c r="AY397" s="253" t="s">
        <v>128</v>
      </c>
    </row>
    <row r="398" s="13" customFormat="1">
      <c r="A398" s="13"/>
      <c r="B398" s="242"/>
      <c r="C398" s="243"/>
      <c r="D398" s="244" t="s">
        <v>470</v>
      </c>
      <c r="E398" s="245" t="s">
        <v>19</v>
      </c>
      <c r="F398" s="246" t="s">
        <v>1424</v>
      </c>
      <c r="G398" s="243"/>
      <c r="H398" s="247">
        <v>12.4</v>
      </c>
      <c r="I398" s="248"/>
      <c r="J398" s="243"/>
      <c r="K398" s="243"/>
      <c r="L398" s="249"/>
      <c r="M398" s="250"/>
      <c r="N398" s="251"/>
      <c r="O398" s="251"/>
      <c r="P398" s="251"/>
      <c r="Q398" s="251"/>
      <c r="R398" s="251"/>
      <c r="S398" s="251"/>
      <c r="T398" s="25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3" t="s">
        <v>470</v>
      </c>
      <c r="AU398" s="253" t="s">
        <v>82</v>
      </c>
      <c r="AV398" s="13" t="s">
        <v>82</v>
      </c>
      <c r="AW398" s="13" t="s">
        <v>33</v>
      </c>
      <c r="AX398" s="13" t="s">
        <v>72</v>
      </c>
      <c r="AY398" s="253" t="s">
        <v>128</v>
      </c>
    </row>
    <row r="399" s="13" customFormat="1">
      <c r="A399" s="13"/>
      <c r="B399" s="242"/>
      <c r="C399" s="243"/>
      <c r="D399" s="244" t="s">
        <v>470</v>
      </c>
      <c r="E399" s="245" t="s">
        <v>19</v>
      </c>
      <c r="F399" s="246" t="s">
        <v>1425</v>
      </c>
      <c r="G399" s="243"/>
      <c r="H399" s="247">
        <v>19.199999999999999</v>
      </c>
      <c r="I399" s="248"/>
      <c r="J399" s="243"/>
      <c r="K399" s="243"/>
      <c r="L399" s="249"/>
      <c r="M399" s="250"/>
      <c r="N399" s="251"/>
      <c r="O399" s="251"/>
      <c r="P399" s="251"/>
      <c r="Q399" s="251"/>
      <c r="R399" s="251"/>
      <c r="S399" s="251"/>
      <c r="T399" s="25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3" t="s">
        <v>470</v>
      </c>
      <c r="AU399" s="253" t="s">
        <v>82</v>
      </c>
      <c r="AV399" s="13" t="s">
        <v>82</v>
      </c>
      <c r="AW399" s="13" t="s">
        <v>33</v>
      </c>
      <c r="AX399" s="13" t="s">
        <v>72</v>
      </c>
      <c r="AY399" s="253" t="s">
        <v>128</v>
      </c>
    </row>
    <row r="400" s="13" customFormat="1">
      <c r="A400" s="13"/>
      <c r="B400" s="242"/>
      <c r="C400" s="243"/>
      <c r="D400" s="244" t="s">
        <v>470</v>
      </c>
      <c r="E400" s="245" t="s">
        <v>19</v>
      </c>
      <c r="F400" s="246" t="s">
        <v>1426</v>
      </c>
      <c r="G400" s="243"/>
      <c r="H400" s="247">
        <v>16</v>
      </c>
      <c r="I400" s="248"/>
      <c r="J400" s="243"/>
      <c r="K400" s="243"/>
      <c r="L400" s="249"/>
      <c r="M400" s="250"/>
      <c r="N400" s="251"/>
      <c r="O400" s="251"/>
      <c r="P400" s="251"/>
      <c r="Q400" s="251"/>
      <c r="R400" s="251"/>
      <c r="S400" s="251"/>
      <c r="T400" s="25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3" t="s">
        <v>470</v>
      </c>
      <c r="AU400" s="253" t="s">
        <v>82</v>
      </c>
      <c r="AV400" s="13" t="s">
        <v>82</v>
      </c>
      <c r="AW400" s="13" t="s">
        <v>33</v>
      </c>
      <c r="AX400" s="13" t="s">
        <v>72</v>
      </c>
      <c r="AY400" s="253" t="s">
        <v>128</v>
      </c>
    </row>
    <row r="401" s="16" customFormat="1">
      <c r="A401" s="16"/>
      <c r="B401" s="275"/>
      <c r="C401" s="276"/>
      <c r="D401" s="244" t="s">
        <v>470</v>
      </c>
      <c r="E401" s="277" t="s">
        <v>19</v>
      </c>
      <c r="F401" s="278" t="s">
        <v>1304</v>
      </c>
      <c r="G401" s="276"/>
      <c r="H401" s="279">
        <v>140</v>
      </c>
      <c r="I401" s="280"/>
      <c r="J401" s="276"/>
      <c r="K401" s="276"/>
      <c r="L401" s="281"/>
      <c r="M401" s="282"/>
      <c r="N401" s="283"/>
      <c r="O401" s="283"/>
      <c r="P401" s="283"/>
      <c r="Q401" s="283"/>
      <c r="R401" s="283"/>
      <c r="S401" s="283"/>
      <c r="T401" s="284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T401" s="285" t="s">
        <v>470</v>
      </c>
      <c r="AU401" s="285" t="s">
        <v>82</v>
      </c>
      <c r="AV401" s="16" t="s">
        <v>487</v>
      </c>
      <c r="AW401" s="16" t="s">
        <v>33</v>
      </c>
      <c r="AX401" s="16" t="s">
        <v>72</v>
      </c>
      <c r="AY401" s="285" t="s">
        <v>128</v>
      </c>
    </row>
    <row r="402" s="15" customFormat="1">
      <c r="A402" s="15"/>
      <c r="B402" s="265"/>
      <c r="C402" s="266"/>
      <c r="D402" s="244" t="s">
        <v>470</v>
      </c>
      <c r="E402" s="267" t="s">
        <v>19</v>
      </c>
      <c r="F402" s="268" t="s">
        <v>1348</v>
      </c>
      <c r="G402" s="266"/>
      <c r="H402" s="267" t="s">
        <v>19</v>
      </c>
      <c r="I402" s="269"/>
      <c r="J402" s="266"/>
      <c r="K402" s="266"/>
      <c r="L402" s="270"/>
      <c r="M402" s="271"/>
      <c r="N402" s="272"/>
      <c r="O402" s="272"/>
      <c r="P402" s="272"/>
      <c r="Q402" s="272"/>
      <c r="R402" s="272"/>
      <c r="S402" s="272"/>
      <c r="T402" s="273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4" t="s">
        <v>470</v>
      </c>
      <c r="AU402" s="274" t="s">
        <v>82</v>
      </c>
      <c r="AV402" s="15" t="s">
        <v>80</v>
      </c>
      <c r="AW402" s="15" t="s">
        <v>33</v>
      </c>
      <c r="AX402" s="15" t="s">
        <v>72</v>
      </c>
      <c r="AY402" s="274" t="s">
        <v>128</v>
      </c>
    </row>
    <row r="403" s="13" customFormat="1">
      <c r="A403" s="13"/>
      <c r="B403" s="242"/>
      <c r="C403" s="243"/>
      <c r="D403" s="244" t="s">
        <v>470</v>
      </c>
      <c r="E403" s="245" t="s">
        <v>19</v>
      </c>
      <c r="F403" s="246" t="s">
        <v>1427</v>
      </c>
      <c r="G403" s="243"/>
      <c r="H403" s="247">
        <v>-8.0199999999999996</v>
      </c>
      <c r="I403" s="248"/>
      <c r="J403" s="243"/>
      <c r="K403" s="243"/>
      <c r="L403" s="249"/>
      <c r="M403" s="250"/>
      <c r="N403" s="251"/>
      <c r="O403" s="251"/>
      <c r="P403" s="251"/>
      <c r="Q403" s="251"/>
      <c r="R403" s="251"/>
      <c r="S403" s="251"/>
      <c r="T403" s="25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3" t="s">
        <v>470</v>
      </c>
      <c r="AU403" s="253" t="s">
        <v>82</v>
      </c>
      <c r="AV403" s="13" t="s">
        <v>82</v>
      </c>
      <c r="AW403" s="13" t="s">
        <v>33</v>
      </c>
      <c r="AX403" s="13" t="s">
        <v>72</v>
      </c>
      <c r="AY403" s="253" t="s">
        <v>128</v>
      </c>
    </row>
    <row r="404" s="13" customFormat="1">
      <c r="A404" s="13"/>
      <c r="B404" s="242"/>
      <c r="C404" s="243"/>
      <c r="D404" s="244" t="s">
        <v>470</v>
      </c>
      <c r="E404" s="245" t="s">
        <v>19</v>
      </c>
      <c r="F404" s="246" t="s">
        <v>1428</v>
      </c>
      <c r="G404" s="243"/>
      <c r="H404" s="247">
        <v>-6.9800000000000004</v>
      </c>
      <c r="I404" s="248"/>
      <c r="J404" s="243"/>
      <c r="K404" s="243"/>
      <c r="L404" s="249"/>
      <c r="M404" s="250"/>
      <c r="N404" s="251"/>
      <c r="O404" s="251"/>
      <c r="P404" s="251"/>
      <c r="Q404" s="251"/>
      <c r="R404" s="251"/>
      <c r="S404" s="251"/>
      <c r="T404" s="25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3" t="s">
        <v>470</v>
      </c>
      <c r="AU404" s="253" t="s">
        <v>82</v>
      </c>
      <c r="AV404" s="13" t="s">
        <v>82</v>
      </c>
      <c r="AW404" s="13" t="s">
        <v>33</v>
      </c>
      <c r="AX404" s="13" t="s">
        <v>72</v>
      </c>
      <c r="AY404" s="253" t="s">
        <v>128</v>
      </c>
    </row>
    <row r="405" s="13" customFormat="1">
      <c r="A405" s="13"/>
      <c r="B405" s="242"/>
      <c r="C405" s="243"/>
      <c r="D405" s="244" t="s">
        <v>470</v>
      </c>
      <c r="E405" s="245" t="s">
        <v>19</v>
      </c>
      <c r="F405" s="246" t="s">
        <v>1429</v>
      </c>
      <c r="G405" s="243"/>
      <c r="H405" s="247">
        <v>-3</v>
      </c>
      <c r="I405" s="248"/>
      <c r="J405" s="243"/>
      <c r="K405" s="243"/>
      <c r="L405" s="249"/>
      <c r="M405" s="250"/>
      <c r="N405" s="251"/>
      <c r="O405" s="251"/>
      <c r="P405" s="251"/>
      <c r="Q405" s="251"/>
      <c r="R405" s="251"/>
      <c r="S405" s="251"/>
      <c r="T405" s="25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3" t="s">
        <v>470</v>
      </c>
      <c r="AU405" s="253" t="s">
        <v>82</v>
      </c>
      <c r="AV405" s="13" t="s">
        <v>82</v>
      </c>
      <c r="AW405" s="13" t="s">
        <v>33</v>
      </c>
      <c r="AX405" s="13" t="s">
        <v>72</v>
      </c>
      <c r="AY405" s="253" t="s">
        <v>128</v>
      </c>
    </row>
    <row r="406" s="13" customFormat="1">
      <c r="A406" s="13"/>
      <c r="B406" s="242"/>
      <c r="C406" s="243"/>
      <c r="D406" s="244" t="s">
        <v>470</v>
      </c>
      <c r="E406" s="245" t="s">
        <v>19</v>
      </c>
      <c r="F406" s="246" t="s">
        <v>1430</v>
      </c>
      <c r="G406" s="243"/>
      <c r="H406" s="247">
        <v>-7.2800000000000002</v>
      </c>
      <c r="I406" s="248"/>
      <c r="J406" s="243"/>
      <c r="K406" s="243"/>
      <c r="L406" s="249"/>
      <c r="M406" s="250"/>
      <c r="N406" s="251"/>
      <c r="O406" s="251"/>
      <c r="P406" s="251"/>
      <c r="Q406" s="251"/>
      <c r="R406" s="251"/>
      <c r="S406" s="251"/>
      <c r="T406" s="25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3" t="s">
        <v>470</v>
      </c>
      <c r="AU406" s="253" t="s">
        <v>82</v>
      </c>
      <c r="AV406" s="13" t="s">
        <v>82</v>
      </c>
      <c r="AW406" s="13" t="s">
        <v>33</v>
      </c>
      <c r="AX406" s="13" t="s">
        <v>72</v>
      </c>
      <c r="AY406" s="253" t="s">
        <v>128</v>
      </c>
    </row>
    <row r="407" s="13" customFormat="1">
      <c r="A407" s="13"/>
      <c r="B407" s="242"/>
      <c r="C407" s="243"/>
      <c r="D407" s="244" t="s">
        <v>470</v>
      </c>
      <c r="E407" s="245" t="s">
        <v>19</v>
      </c>
      <c r="F407" s="246" t="s">
        <v>1431</v>
      </c>
      <c r="G407" s="243"/>
      <c r="H407" s="247">
        <v>-13.720000000000001</v>
      </c>
      <c r="I407" s="248"/>
      <c r="J407" s="243"/>
      <c r="K407" s="243"/>
      <c r="L407" s="249"/>
      <c r="M407" s="250"/>
      <c r="N407" s="251"/>
      <c r="O407" s="251"/>
      <c r="P407" s="251"/>
      <c r="Q407" s="251"/>
      <c r="R407" s="251"/>
      <c r="S407" s="251"/>
      <c r="T407" s="25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3" t="s">
        <v>470</v>
      </c>
      <c r="AU407" s="253" t="s">
        <v>82</v>
      </c>
      <c r="AV407" s="13" t="s">
        <v>82</v>
      </c>
      <c r="AW407" s="13" t="s">
        <v>33</v>
      </c>
      <c r="AX407" s="13" t="s">
        <v>72</v>
      </c>
      <c r="AY407" s="253" t="s">
        <v>128</v>
      </c>
    </row>
    <row r="408" s="13" customFormat="1">
      <c r="A408" s="13"/>
      <c r="B408" s="242"/>
      <c r="C408" s="243"/>
      <c r="D408" s="244" t="s">
        <v>470</v>
      </c>
      <c r="E408" s="245" t="s">
        <v>19</v>
      </c>
      <c r="F408" s="246" t="s">
        <v>1432</v>
      </c>
      <c r="G408" s="243"/>
      <c r="H408" s="247">
        <v>-10.6</v>
      </c>
      <c r="I408" s="248"/>
      <c r="J408" s="243"/>
      <c r="K408" s="243"/>
      <c r="L408" s="249"/>
      <c r="M408" s="250"/>
      <c r="N408" s="251"/>
      <c r="O408" s="251"/>
      <c r="P408" s="251"/>
      <c r="Q408" s="251"/>
      <c r="R408" s="251"/>
      <c r="S408" s="251"/>
      <c r="T408" s="25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3" t="s">
        <v>470</v>
      </c>
      <c r="AU408" s="253" t="s">
        <v>82</v>
      </c>
      <c r="AV408" s="13" t="s">
        <v>82</v>
      </c>
      <c r="AW408" s="13" t="s">
        <v>33</v>
      </c>
      <c r="AX408" s="13" t="s">
        <v>72</v>
      </c>
      <c r="AY408" s="253" t="s">
        <v>128</v>
      </c>
    </row>
    <row r="409" s="13" customFormat="1">
      <c r="A409" s="13"/>
      <c r="B409" s="242"/>
      <c r="C409" s="243"/>
      <c r="D409" s="244" t="s">
        <v>470</v>
      </c>
      <c r="E409" s="245" t="s">
        <v>19</v>
      </c>
      <c r="F409" s="246" t="s">
        <v>1433</v>
      </c>
      <c r="G409" s="243"/>
      <c r="H409" s="247">
        <v>-5.5</v>
      </c>
      <c r="I409" s="248"/>
      <c r="J409" s="243"/>
      <c r="K409" s="243"/>
      <c r="L409" s="249"/>
      <c r="M409" s="250"/>
      <c r="N409" s="251"/>
      <c r="O409" s="251"/>
      <c r="P409" s="251"/>
      <c r="Q409" s="251"/>
      <c r="R409" s="251"/>
      <c r="S409" s="251"/>
      <c r="T409" s="25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3" t="s">
        <v>470</v>
      </c>
      <c r="AU409" s="253" t="s">
        <v>82</v>
      </c>
      <c r="AV409" s="13" t="s">
        <v>82</v>
      </c>
      <c r="AW409" s="13" t="s">
        <v>33</v>
      </c>
      <c r="AX409" s="13" t="s">
        <v>72</v>
      </c>
      <c r="AY409" s="253" t="s">
        <v>128</v>
      </c>
    </row>
    <row r="410" s="13" customFormat="1">
      <c r="A410" s="13"/>
      <c r="B410" s="242"/>
      <c r="C410" s="243"/>
      <c r="D410" s="244" t="s">
        <v>470</v>
      </c>
      <c r="E410" s="245" t="s">
        <v>19</v>
      </c>
      <c r="F410" s="246" t="s">
        <v>1434</v>
      </c>
      <c r="G410" s="243"/>
      <c r="H410" s="247">
        <v>-13.199999999999999</v>
      </c>
      <c r="I410" s="248"/>
      <c r="J410" s="243"/>
      <c r="K410" s="243"/>
      <c r="L410" s="249"/>
      <c r="M410" s="250"/>
      <c r="N410" s="251"/>
      <c r="O410" s="251"/>
      <c r="P410" s="251"/>
      <c r="Q410" s="251"/>
      <c r="R410" s="251"/>
      <c r="S410" s="251"/>
      <c r="T410" s="25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3" t="s">
        <v>470</v>
      </c>
      <c r="AU410" s="253" t="s">
        <v>82</v>
      </c>
      <c r="AV410" s="13" t="s">
        <v>82</v>
      </c>
      <c r="AW410" s="13" t="s">
        <v>33</v>
      </c>
      <c r="AX410" s="13" t="s">
        <v>72</v>
      </c>
      <c r="AY410" s="253" t="s">
        <v>128</v>
      </c>
    </row>
    <row r="411" s="13" customFormat="1">
      <c r="A411" s="13"/>
      <c r="B411" s="242"/>
      <c r="C411" s="243"/>
      <c r="D411" s="244" t="s">
        <v>470</v>
      </c>
      <c r="E411" s="245" t="s">
        <v>19</v>
      </c>
      <c r="F411" s="246" t="s">
        <v>1435</v>
      </c>
      <c r="G411" s="243"/>
      <c r="H411" s="247">
        <v>-12.300000000000001</v>
      </c>
      <c r="I411" s="248"/>
      <c r="J411" s="243"/>
      <c r="K411" s="243"/>
      <c r="L411" s="249"/>
      <c r="M411" s="250"/>
      <c r="N411" s="251"/>
      <c r="O411" s="251"/>
      <c r="P411" s="251"/>
      <c r="Q411" s="251"/>
      <c r="R411" s="251"/>
      <c r="S411" s="251"/>
      <c r="T411" s="25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3" t="s">
        <v>470</v>
      </c>
      <c r="AU411" s="253" t="s">
        <v>82</v>
      </c>
      <c r="AV411" s="13" t="s">
        <v>82</v>
      </c>
      <c r="AW411" s="13" t="s">
        <v>33</v>
      </c>
      <c r="AX411" s="13" t="s">
        <v>72</v>
      </c>
      <c r="AY411" s="253" t="s">
        <v>128</v>
      </c>
    </row>
    <row r="412" s="16" customFormat="1">
      <c r="A412" s="16"/>
      <c r="B412" s="275"/>
      <c r="C412" s="276"/>
      <c r="D412" s="244" t="s">
        <v>470</v>
      </c>
      <c r="E412" s="277" t="s">
        <v>19</v>
      </c>
      <c r="F412" s="278" t="s">
        <v>1304</v>
      </c>
      <c r="G412" s="276"/>
      <c r="H412" s="279">
        <v>-80.599999999999994</v>
      </c>
      <c r="I412" s="280"/>
      <c r="J412" s="276"/>
      <c r="K412" s="276"/>
      <c r="L412" s="281"/>
      <c r="M412" s="282"/>
      <c r="N412" s="283"/>
      <c r="O412" s="283"/>
      <c r="P412" s="283"/>
      <c r="Q412" s="283"/>
      <c r="R412" s="283"/>
      <c r="S412" s="283"/>
      <c r="T412" s="284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285" t="s">
        <v>470</v>
      </c>
      <c r="AU412" s="285" t="s">
        <v>82</v>
      </c>
      <c r="AV412" s="16" t="s">
        <v>487</v>
      </c>
      <c r="AW412" s="16" t="s">
        <v>33</v>
      </c>
      <c r="AX412" s="16" t="s">
        <v>72</v>
      </c>
      <c r="AY412" s="285" t="s">
        <v>128</v>
      </c>
    </row>
    <row r="413" s="14" customFormat="1">
      <c r="A413" s="14"/>
      <c r="B413" s="254"/>
      <c r="C413" s="255"/>
      <c r="D413" s="244" t="s">
        <v>470</v>
      </c>
      <c r="E413" s="256" t="s">
        <v>19</v>
      </c>
      <c r="F413" s="257" t="s">
        <v>494</v>
      </c>
      <c r="G413" s="255"/>
      <c r="H413" s="258">
        <v>59.399999999999991</v>
      </c>
      <c r="I413" s="259"/>
      <c r="J413" s="255"/>
      <c r="K413" s="255"/>
      <c r="L413" s="260"/>
      <c r="M413" s="261"/>
      <c r="N413" s="262"/>
      <c r="O413" s="262"/>
      <c r="P413" s="262"/>
      <c r="Q413" s="262"/>
      <c r="R413" s="262"/>
      <c r="S413" s="262"/>
      <c r="T413" s="26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4" t="s">
        <v>470</v>
      </c>
      <c r="AU413" s="264" t="s">
        <v>82</v>
      </c>
      <c r="AV413" s="14" t="s">
        <v>430</v>
      </c>
      <c r="AW413" s="14" t="s">
        <v>33</v>
      </c>
      <c r="AX413" s="14" t="s">
        <v>80</v>
      </c>
      <c r="AY413" s="264" t="s">
        <v>128</v>
      </c>
    </row>
    <row r="414" s="2" customFormat="1" ht="16.5" customHeight="1">
      <c r="A414" s="40"/>
      <c r="B414" s="41"/>
      <c r="C414" s="207" t="s">
        <v>806</v>
      </c>
      <c r="D414" s="207" t="s">
        <v>131</v>
      </c>
      <c r="E414" s="208" t="s">
        <v>1436</v>
      </c>
      <c r="F414" s="209" t="s">
        <v>1437</v>
      </c>
      <c r="G414" s="210" t="s">
        <v>524</v>
      </c>
      <c r="H414" s="211">
        <v>246.22</v>
      </c>
      <c r="I414" s="212"/>
      <c r="J414" s="213">
        <f>ROUND(I414*H414,2)</f>
        <v>0</v>
      </c>
      <c r="K414" s="214"/>
      <c r="L414" s="46"/>
      <c r="M414" s="215" t="s">
        <v>19</v>
      </c>
      <c r="N414" s="216" t="s">
        <v>43</v>
      </c>
      <c r="O414" s="86"/>
      <c r="P414" s="217">
        <f>O414*H414</f>
        <v>0</v>
      </c>
      <c r="Q414" s="217">
        <v>0.00025000000000000001</v>
      </c>
      <c r="R414" s="217">
        <f>Q414*H414</f>
        <v>0.061554999999999999</v>
      </c>
      <c r="S414" s="217">
        <v>0</v>
      </c>
      <c r="T414" s="218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9" t="s">
        <v>430</v>
      </c>
      <c r="AT414" s="219" t="s">
        <v>131</v>
      </c>
      <c r="AU414" s="219" t="s">
        <v>82</v>
      </c>
      <c r="AY414" s="19" t="s">
        <v>128</v>
      </c>
      <c r="BE414" s="220">
        <f>IF(N414="základní",J414,0)</f>
        <v>0</v>
      </c>
      <c r="BF414" s="220">
        <f>IF(N414="snížená",J414,0)</f>
        <v>0</v>
      </c>
      <c r="BG414" s="220">
        <f>IF(N414="zákl. přenesená",J414,0)</f>
        <v>0</v>
      </c>
      <c r="BH414" s="220">
        <f>IF(N414="sníž. přenesená",J414,0)</f>
        <v>0</v>
      </c>
      <c r="BI414" s="220">
        <f>IF(N414="nulová",J414,0)</f>
        <v>0</v>
      </c>
      <c r="BJ414" s="19" t="s">
        <v>80</v>
      </c>
      <c r="BK414" s="220">
        <f>ROUND(I414*H414,2)</f>
        <v>0</v>
      </c>
      <c r="BL414" s="19" t="s">
        <v>430</v>
      </c>
      <c r="BM414" s="219" t="s">
        <v>1438</v>
      </c>
    </row>
    <row r="415" s="2" customFormat="1">
      <c r="A415" s="40"/>
      <c r="B415" s="41"/>
      <c r="C415" s="42"/>
      <c r="D415" s="221" t="s">
        <v>137</v>
      </c>
      <c r="E415" s="42"/>
      <c r="F415" s="222" t="s">
        <v>1439</v>
      </c>
      <c r="G415" s="42"/>
      <c r="H415" s="42"/>
      <c r="I415" s="223"/>
      <c r="J415" s="42"/>
      <c r="K415" s="42"/>
      <c r="L415" s="46"/>
      <c r="M415" s="224"/>
      <c r="N415" s="225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137</v>
      </c>
      <c r="AU415" s="19" t="s">
        <v>82</v>
      </c>
    </row>
    <row r="416" s="13" customFormat="1">
      <c r="A416" s="13"/>
      <c r="B416" s="242"/>
      <c r="C416" s="243"/>
      <c r="D416" s="244" t="s">
        <v>470</v>
      </c>
      <c r="E416" s="245" t="s">
        <v>19</v>
      </c>
      <c r="F416" s="246" t="s">
        <v>1440</v>
      </c>
      <c r="G416" s="243"/>
      <c r="H416" s="247">
        <v>262.85599999999999</v>
      </c>
      <c r="I416" s="248"/>
      <c r="J416" s="243"/>
      <c r="K416" s="243"/>
      <c r="L416" s="249"/>
      <c r="M416" s="250"/>
      <c r="N416" s="251"/>
      <c r="O416" s="251"/>
      <c r="P416" s="251"/>
      <c r="Q416" s="251"/>
      <c r="R416" s="251"/>
      <c r="S416" s="251"/>
      <c r="T416" s="25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3" t="s">
        <v>470</v>
      </c>
      <c r="AU416" s="253" t="s">
        <v>82</v>
      </c>
      <c r="AV416" s="13" t="s">
        <v>82</v>
      </c>
      <c r="AW416" s="13" t="s">
        <v>33</v>
      </c>
      <c r="AX416" s="13" t="s">
        <v>72</v>
      </c>
      <c r="AY416" s="253" t="s">
        <v>128</v>
      </c>
    </row>
    <row r="417" s="13" customFormat="1">
      <c r="A417" s="13"/>
      <c r="B417" s="242"/>
      <c r="C417" s="243"/>
      <c r="D417" s="244" t="s">
        <v>470</v>
      </c>
      <c r="E417" s="245" t="s">
        <v>19</v>
      </c>
      <c r="F417" s="246" t="s">
        <v>1441</v>
      </c>
      <c r="G417" s="243"/>
      <c r="H417" s="247">
        <v>-24.579999999999998</v>
      </c>
      <c r="I417" s="248"/>
      <c r="J417" s="243"/>
      <c r="K417" s="243"/>
      <c r="L417" s="249"/>
      <c r="M417" s="250"/>
      <c r="N417" s="251"/>
      <c r="O417" s="251"/>
      <c r="P417" s="251"/>
      <c r="Q417" s="251"/>
      <c r="R417" s="251"/>
      <c r="S417" s="251"/>
      <c r="T417" s="25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3" t="s">
        <v>470</v>
      </c>
      <c r="AU417" s="253" t="s">
        <v>82</v>
      </c>
      <c r="AV417" s="13" t="s">
        <v>82</v>
      </c>
      <c r="AW417" s="13" t="s">
        <v>33</v>
      </c>
      <c r="AX417" s="13" t="s">
        <v>72</v>
      </c>
      <c r="AY417" s="253" t="s">
        <v>128</v>
      </c>
    </row>
    <row r="418" s="13" customFormat="1">
      <c r="A418" s="13"/>
      <c r="B418" s="242"/>
      <c r="C418" s="243"/>
      <c r="D418" s="244" t="s">
        <v>470</v>
      </c>
      <c r="E418" s="245" t="s">
        <v>19</v>
      </c>
      <c r="F418" s="246" t="s">
        <v>1442</v>
      </c>
      <c r="G418" s="243"/>
      <c r="H418" s="247">
        <v>7.944</v>
      </c>
      <c r="I418" s="248"/>
      <c r="J418" s="243"/>
      <c r="K418" s="243"/>
      <c r="L418" s="249"/>
      <c r="M418" s="250"/>
      <c r="N418" s="251"/>
      <c r="O418" s="251"/>
      <c r="P418" s="251"/>
      <c r="Q418" s="251"/>
      <c r="R418" s="251"/>
      <c r="S418" s="251"/>
      <c r="T418" s="25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3" t="s">
        <v>470</v>
      </c>
      <c r="AU418" s="253" t="s">
        <v>82</v>
      </c>
      <c r="AV418" s="13" t="s">
        <v>82</v>
      </c>
      <c r="AW418" s="13" t="s">
        <v>33</v>
      </c>
      <c r="AX418" s="13" t="s">
        <v>72</v>
      </c>
      <c r="AY418" s="253" t="s">
        <v>128</v>
      </c>
    </row>
    <row r="419" s="14" customFormat="1">
      <c r="A419" s="14"/>
      <c r="B419" s="254"/>
      <c r="C419" s="255"/>
      <c r="D419" s="244" t="s">
        <v>470</v>
      </c>
      <c r="E419" s="256" t="s">
        <v>19</v>
      </c>
      <c r="F419" s="257" t="s">
        <v>494</v>
      </c>
      <c r="G419" s="255"/>
      <c r="H419" s="258">
        <v>246.22</v>
      </c>
      <c r="I419" s="259"/>
      <c r="J419" s="255"/>
      <c r="K419" s="255"/>
      <c r="L419" s="260"/>
      <c r="M419" s="261"/>
      <c r="N419" s="262"/>
      <c r="O419" s="262"/>
      <c r="P419" s="262"/>
      <c r="Q419" s="262"/>
      <c r="R419" s="262"/>
      <c r="S419" s="262"/>
      <c r="T419" s="26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4" t="s">
        <v>470</v>
      </c>
      <c r="AU419" s="264" t="s">
        <v>82</v>
      </c>
      <c r="AV419" s="14" t="s">
        <v>430</v>
      </c>
      <c r="AW419" s="14" t="s">
        <v>33</v>
      </c>
      <c r="AX419" s="14" t="s">
        <v>80</v>
      </c>
      <c r="AY419" s="264" t="s">
        <v>128</v>
      </c>
    </row>
    <row r="420" s="2" customFormat="1" ht="16.5" customHeight="1">
      <c r="A420" s="40"/>
      <c r="B420" s="41"/>
      <c r="C420" s="207" t="s">
        <v>816</v>
      </c>
      <c r="D420" s="207" t="s">
        <v>131</v>
      </c>
      <c r="E420" s="208" t="s">
        <v>1443</v>
      </c>
      <c r="F420" s="209" t="s">
        <v>1444</v>
      </c>
      <c r="G420" s="210" t="s">
        <v>524</v>
      </c>
      <c r="H420" s="211">
        <v>34.744</v>
      </c>
      <c r="I420" s="212"/>
      <c r="J420" s="213">
        <f>ROUND(I420*H420,2)</f>
        <v>0</v>
      </c>
      <c r="K420" s="214"/>
      <c r="L420" s="46"/>
      <c r="M420" s="215" t="s">
        <v>19</v>
      </c>
      <c r="N420" s="216" t="s">
        <v>43</v>
      </c>
      <c r="O420" s="86"/>
      <c r="P420" s="217">
        <f>O420*H420</f>
        <v>0</v>
      </c>
      <c r="Q420" s="217">
        <v>0.00020000000000000001</v>
      </c>
      <c r="R420" s="217">
        <f>Q420*H420</f>
        <v>0.0069488000000000006</v>
      </c>
      <c r="S420" s="217">
        <v>0</v>
      </c>
      <c r="T420" s="218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9" t="s">
        <v>430</v>
      </c>
      <c r="AT420" s="219" t="s">
        <v>131</v>
      </c>
      <c r="AU420" s="219" t="s">
        <v>82</v>
      </c>
      <c r="AY420" s="19" t="s">
        <v>128</v>
      </c>
      <c r="BE420" s="220">
        <f>IF(N420="základní",J420,0)</f>
        <v>0</v>
      </c>
      <c r="BF420" s="220">
        <f>IF(N420="snížená",J420,0)</f>
        <v>0</v>
      </c>
      <c r="BG420" s="220">
        <f>IF(N420="zákl. přenesená",J420,0)</f>
        <v>0</v>
      </c>
      <c r="BH420" s="220">
        <f>IF(N420="sníž. přenesená",J420,0)</f>
        <v>0</v>
      </c>
      <c r="BI420" s="220">
        <f>IF(N420="nulová",J420,0)</f>
        <v>0</v>
      </c>
      <c r="BJ420" s="19" t="s">
        <v>80</v>
      </c>
      <c r="BK420" s="220">
        <f>ROUND(I420*H420,2)</f>
        <v>0</v>
      </c>
      <c r="BL420" s="19" t="s">
        <v>430</v>
      </c>
      <c r="BM420" s="219" t="s">
        <v>1445</v>
      </c>
    </row>
    <row r="421" s="2" customFormat="1">
      <c r="A421" s="40"/>
      <c r="B421" s="41"/>
      <c r="C421" s="42"/>
      <c r="D421" s="221" t="s">
        <v>137</v>
      </c>
      <c r="E421" s="42"/>
      <c r="F421" s="222" t="s">
        <v>1446</v>
      </c>
      <c r="G421" s="42"/>
      <c r="H421" s="42"/>
      <c r="I421" s="223"/>
      <c r="J421" s="42"/>
      <c r="K421" s="42"/>
      <c r="L421" s="46"/>
      <c r="M421" s="224"/>
      <c r="N421" s="225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137</v>
      </c>
      <c r="AU421" s="19" t="s">
        <v>82</v>
      </c>
    </row>
    <row r="422" s="13" customFormat="1">
      <c r="A422" s="13"/>
      <c r="B422" s="242"/>
      <c r="C422" s="243"/>
      <c r="D422" s="244" t="s">
        <v>470</v>
      </c>
      <c r="E422" s="245" t="s">
        <v>19</v>
      </c>
      <c r="F422" s="246" t="s">
        <v>1447</v>
      </c>
      <c r="G422" s="243"/>
      <c r="H422" s="247">
        <v>34.744</v>
      </c>
      <c r="I422" s="248"/>
      <c r="J422" s="243"/>
      <c r="K422" s="243"/>
      <c r="L422" s="249"/>
      <c r="M422" s="250"/>
      <c r="N422" s="251"/>
      <c r="O422" s="251"/>
      <c r="P422" s="251"/>
      <c r="Q422" s="251"/>
      <c r="R422" s="251"/>
      <c r="S422" s="251"/>
      <c r="T422" s="25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3" t="s">
        <v>470</v>
      </c>
      <c r="AU422" s="253" t="s">
        <v>82</v>
      </c>
      <c r="AV422" s="13" t="s">
        <v>82</v>
      </c>
      <c r="AW422" s="13" t="s">
        <v>33</v>
      </c>
      <c r="AX422" s="13" t="s">
        <v>80</v>
      </c>
      <c r="AY422" s="253" t="s">
        <v>128</v>
      </c>
    </row>
    <row r="423" s="2" customFormat="1" ht="37.8" customHeight="1">
      <c r="A423" s="40"/>
      <c r="B423" s="41"/>
      <c r="C423" s="207" t="s">
        <v>821</v>
      </c>
      <c r="D423" s="207" t="s">
        <v>131</v>
      </c>
      <c r="E423" s="208" t="s">
        <v>1448</v>
      </c>
      <c r="F423" s="209" t="s">
        <v>1449</v>
      </c>
      <c r="G423" s="210" t="s">
        <v>524</v>
      </c>
      <c r="H423" s="211">
        <v>52.328000000000003</v>
      </c>
      <c r="I423" s="212"/>
      <c r="J423" s="213">
        <f>ROUND(I423*H423,2)</f>
        <v>0</v>
      </c>
      <c r="K423" s="214"/>
      <c r="L423" s="46"/>
      <c r="M423" s="215" t="s">
        <v>19</v>
      </c>
      <c r="N423" s="216" t="s">
        <v>43</v>
      </c>
      <c r="O423" s="86"/>
      <c r="P423" s="217">
        <f>O423*H423</f>
        <v>0</v>
      </c>
      <c r="Q423" s="217">
        <v>0.0085199999999999998</v>
      </c>
      <c r="R423" s="217">
        <f>Q423*H423</f>
        <v>0.44583455999999999</v>
      </c>
      <c r="S423" s="217">
        <v>0</v>
      </c>
      <c r="T423" s="218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9" t="s">
        <v>430</v>
      </c>
      <c r="AT423" s="219" t="s">
        <v>131</v>
      </c>
      <c r="AU423" s="219" t="s">
        <v>82</v>
      </c>
      <c r="AY423" s="19" t="s">
        <v>128</v>
      </c>
      <c r="BE423" s="220">
        <f>IF(N423="základní",J423,0)</f>
        <v>0</v>
      </c>
      <c r="BF423" s="220">
        <f>IF(N423="snížená",J423,0)</f>
        <v>0</v>
      </c>
      <c r="BG423" s="220">
        <f>IF(N423="zákl. přenesená",J423,0)</f>
        <v>0</v>
      </c>
      <c r="BH423" s="220">
        <f>IF(N423="sníž. přenesená",J423,0)</f>
        <v>0</v>
      </c>
      <c r="BI423" s="220">
        <f>IF(N423="nulová",J423,0)</f>
        <v>0</v>
      </c>
      <c r="BJ423" s="19" t="s">
        <v>80</v>
      </c>
      <c r="BK423" s="220">
        <f>ROUND(I423*H423,2)</f>
        <v>0</v>
      </c>
      <c r="BL423" s="19" t="s">
        <v>430</v>
      </c>
      <c r="BM423" s="219" t="s">
        <v>1450</v>
      </c>
    </row>
    <row r="424" s="2" customFormat="1">
      <c r="A424" s="40"/>
      <c r="B424" s="41"/>
      <c r="C424" s="42"/>
      <c r="D424" s="221" t="s">
        <v>137</v>
      </c>
      <c r="E424" s="42"/>
      <c r="F424" s="222" t="s">
        <v>1451</v>
      </c>
      <c r="G424" s="42"/>
      <c r="H424" s="42"/>
      <c r="I424" s="223"/>
      <c r="J424" s="42"/>
      <c r="K424" s="42"/>
      <c r="L424" s="46"/>
      <c r="M424" s="224"/>
      <c r="N424" s="225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137</v>
      </c>
      <c r="AU424" s="19" t="s">
        <v>82</v>
      </c>
    </row>
    <row r="425" s="13" customFormat="1">
      <c r="A425" s="13"/>
      <c r="B425" s="242"/>
      <c r="C425" s="243"/>
      <c r="D425" s="244" t="s">
        <v>470</v>
      </c>
      <c r="E425" s="245" t="s">
        <v>19</v>
      </c>
      <c r="F425" s="246" t="s">
        <v>1452</v>
      </c>
      <c r="G425" s="243"/>
      <c r="H425" s="247">
        <v>52.328000000000003</v>
      </c>
      <c r="I425" s="248"/>
      <c r="J425" s="243"/>
      <c r="K425" s="243"/>
      <c r="L425" s="249"/>
      <c r="M425" s="250"/>
      <c r="N425" s="251"/>
      <c r="O425" s="251"/>
      <c r="P425" s="251"/>
      <c r="Q425" s="251"/>
      <c r="R425" s="251"/>
      <c r="S425" s="251"/>
      <c r="T425" s="25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3" t="s">
        <v>470</v>
      </c>
      <c r="AU425" s="253" t="s">
        <v>82</v>
      </c>
      <c r="AV425" s="13" t="s">
        <v>82</v>
      </c>
      <c r="AW425" s="13" t="s">
        <v>33</v>
      </c>
      <c r="AX425" s="13" t="s">
        <v>80</v>
      </c>
      <c r="AY425" s="253" t="s">
        <v>128</v>
      </c>
    </row>
    <row r="426" s="2" customFormat="1" ht="16.5" customHeight="1">
      <c r="A426" s="40"/>
      <c r="B426" s="41"/>
      <c r="C426" s="226" t="s">
        <v>827</v>
      </c>
      <c r="D426" s="226" t="s">
        <v>140</v>
      </c>
      <c r="E426" s="227" t="s">
        <v>1453</v>
      </c>
      <c r="F426" s="228" t="s">
        <v>1454</v>
      </c>
      <c r="G426" s="229" t="s">
        <v>524</v>
      </c>
      <c r="H426" s="230">
        <v>54.944000000000003</v>
      </c>
      <c r="I426" s="231"/>
      <c r="J426" s="232">
        <f>ROUND(I426*H426,2)</f>
        <v>0</v>
      </c>
      <c r="K426" s="233"/>
      <c r="L426" s="234"/>
      <c r="M426" s="235" t="s">
        <v>19</v>
      </c>
      <c r="N426" s="236" t="s">
        <v>43</v>
      </c>
      <c r="O426" s="86"/>
      <c r="P426" s="217">
        <f>O426*H426</f>
        <v>0</v>
      </c>
      <c r="Q426" s="217">
        <v>0.0041999999999999997</v>
      </c>
      <c r="R426" s="217">
        <f>Q426*H426</f>
        <v>0.23076479999999999</v>
      </c>
      <c r="S426" s="217">
        <v>0</v>
      </c>
      <c r="T426" s="218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9" t="s">
        <v>517</v>
      </c>
      <c r="AT426" s="219" t="s">
        <v>140</v>
      </c>
      <c r="AU426" s="219" t="s">
        <v>82</v>
      </c>
      <c r="AY426" s="19" t="s">
        <v>128</v>
      </c>
      <c r="BE426" s="220">
        <f>IF(N426="základní",J426,0)</f>
        <v>0</v>
      </c>
      <c r="BF426" s="220">
        <f>IF(N426="snížená",J426,0)</f>
        <v>0</v>
      </c>
      <c r="BG426" s="220">
        <f>IF(N426="zákl. přenesená",J426,0)</f>
        <v>0</v>
      </c>
      <c r="BH426" s="220">
        <f>IF(N426="sníž. přenesená",J426,0)</f>
        <v>0</v>
      </c>
      <c r="BI426" s="220">
        <f>IF(N426="nulová",J426,0)</f>
        <v>0</v>
      </c>
      <c r="BJ426" s="19" t="s">
        <v>80</v>
      </c>
      <c r="BK426" s="220">
        <f>ROUND(I426*H426,2)</f>
        <v>0</v>
      </c>
      <c r="BL426" s="19" t="s">
        <v>430</v>
      </c>
      <c r="BM426" s="219" t="s">
        <v>1455</v>
      </c>
    </row>
    <row r="427" s="13" customFormat="1">
      <c r="A427" s="13"/>
      <c r="B427" s="242"/>
      <c r="C427" s="243"/>
      <c r="D427" s="244" t="s">
        <v>470</v>
      </c>
      <c r="E427" s="245" t="s">
        <v>19</v>
      </c>
      <c r="F427" s="246" t="s">
        <v>1456</v>
      </c>
      <c r="G427" s="243"/>
      <c r="H427" s="247">
        <v>54.944000000000003</v>
      </c>
      <c r="I427" s="248"/>
      <c r="J427" s="243"/>
      <c r="K427" s="243"/>
      <c r="L427" s="249"/>
      <c r="M427" s="250"/>
      <c r="N427" s="251"/>
      <c r="O427" s="251"/>
      <c r="P427" s="251"/>
      <c r="Q427" s="251"/>
      <c r="R427" s="251"/>
      <c r="S427" s="251"/>
      <c r="T427" s="25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3" t="s">
        <v>470</v>
      </c>
      <c r="AU427" s="253" t="s">
        <v>82</v>
      </c>
      <c r="AV427" s="13" t="s">
        <v>82</v>
      </c>
      <c r="AW427" s="13" t="s">
        <v>33</v>
      </c>
      <c r="AX427" s="13" t="s">
        <v>80</v>
      </c>
      <c r="AY427" s="253" t="s">
        <v>128</v>
      </c>
    </row>
    <row r="428" s="2" customFormat="1" ht="24.15" customHeight="1">
      <c r="A428" s="40"/>
      <c r="B428" s="41"/>
      <c r="C428" s="207" t="s">
        <v>1457</v>
      </c>
      <c r="D428" s="207" t="s">
        <v>131</v>
      </c>
      <c r="E428" s="208" t="s">
        <v>1458</v>
      </c>
      <c r="F428" s="209" t="s">
        <v>1459</v>
      </c>
      <c r="G428" s="210" t="s">
        <v>524</v>
      </c>
      <c r="H428" s="211">
        <v>238.27600000000001</v>
      </c>
      <c r="I428" s="212"/>
      <c r="J428" s="213">
        <f>ROUND(I428*H428,2)</f>
        <v>0</v>
      </c>
      <c r="K428" s="214"/>
      <c r="L428" s="46"/>
      <c r="M428" s="215" t="s">
        <v>19</v>
      </c>
      <c r="N428" s="216" t="s">
        <v>43</v>
      </c>
      <c r="O428" s="86"/>
      <c r="P428" s="217">
        <f>O428*H428</f>
        <v>0</v>
      </c>
      <c r="Q428" s="217">
        <v>0.0086</v>
      </c>
      <c r="R428" s="217">
        <f>Q428*H428</f>
        <v>2.0491736</v>
      </c>
      <c r="S428" s="217">
        <v>0</v>
      </c>
      <c r="T428" s="218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9" t="s">
        <v>430</v>
      </c>
      <c r="AT428" s="219" t="s">
        <v>131</v>
      </c>
      <c r="AU428" s="219" t="s">
        <v>82</v>
      </c>
      <c r="AY428" s="19" t="s">
        <v>128</v>
      </c>
      <c r="BE428" s="220">
        <f>IF(N428="základní",J428,0)</f>
        <v>0</v>
      </c>
      <c r="BF428" s="220">
        <f>IF(N428="snížená",J428,0)</f>
        <v>0</v>
      </c>
      <c r="BG428" s="220">
        <f>IF(N428="zákl. přenesená",J428,0)</f>
        <v>0</v>
      </c>
      <c r="BH428" s="220">
        <f>IF(N428="sníž. přenesená",J428,0)</f>
        <v>0</v>
      </c>
      <c r="BI428" s="220">
        <f>IF(N428="nulová",J428,0)</f>
        <v>0</v>
      </c>
      <c r="BJ428" s="19" t="s">
        <v>80</v>
      </c>
      <c r="BK428" s="220">
        <f>ROUND(I428*H428,2)</f>
        <v>0</v>
      </c>
      <c r="BL428" s="19" t="s">
        <v>430</v>
      </c>
      <c r="BM428" s="219" t="s">
        <v>1460</v>
      </c>
    </row>
    <row r="429" s="2" customFormat="1">
      <c r="A429" s="40"/>
      <c r="B429" s="41"/>
      <c r="C429" s="42"/>
      <c r="D429" s="221" t="s">
        <v>137</v>
      </c>
      <c r="E429" s="42"/>
      <c r="F429" s="222" t="s">
        <v>1461</v>
      </c>
      <c r="G429" s="42"/>
      <c r="H429" s="42"/>
      <c r="I429" s="223"/>
      <c r="J429" s="42"/>
      <c r="K429" s="42"/>
      <c r="L429" s="46"/>
      <c r="M429" s="224"/>
      <c r="N429" s="225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137</v>
      </c>
      <c r="AU429" s="19" t="s">
        <v>82</v>
      </c>
    </row>
    <row r="430" s="13" customFormat="1">
      <c r="A430" s="13"/>
      <c r="B430" s="242"/>
      <c r="C430" s="243"/>
      <c r="D430" s="244" t="s">
        <v>470</v>
      </c>
      <c r="E430" s="245" t="s">
        <v>19</v>
      </c>
      <c r="F430" s="246" t="s">
        <v>1440</v>
      </c>
      <c r="G430" s="243"/>
      <c r="H430" s="247">
        <v>262.85599999999999</v>
      </c>
      <c r="I430" s="248"/>
      <c r="J430" s="243"/>
      <c r="K430" s="243"/>
      <c r="L430" s="249"/>
      <c r="M430" s="250"/>
      <c r="N430" s="251"/>
      <c r="O430" s="251"/>
      <c r="P430" s="251"/>
      <c r="Q430" s="251"/>
      <c r="R430" s="251"/>
      <c r="S430" s="251"/>
      <c r="T430" s="25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3" t="s">
        <v>470</v>
      </c>
      <c r="AU430" s="253" t="s">
        <v>82</v>
      </c>
      <c r="AV430" s="13" t="s">
        <v>82</v>
      </c>
      <c r="AW430" s="13" t="s">
        <v>33</v>
      </c>
      <c r="AX430" s="13" t="s">
        <v>72</v>
      </c>
      <c r="AY430" s="253" t="s">
        <v>128</v>
      </c>
    </row>
    <row r="431" s="13" customFormat="1">
      <c r="A431" s="13"/>
      <c r="B431" s="242"/>
      <c r="C431" s="243"/>
      <c r="D431" s="244" t="s">
        <v>470</v>
      </c>
      <c r="E431" s="245" t="s">
        <v>19</v>
      </c>
      <c r="F431" s="246" t="s">
        <v>1441</v>
      </c>
      <c r="G431" s="243"/>
      <c r="H431" s="247">
        <v>-24.579999999999998</v>
      </c>
      <c r="I431" s="248"/>
      <c r="J431" s="243"/>
      <c r="K431" s="243"/>
      <c r="L431" s="249"/>
      <c r="M431" s="250"/>
      <c r="N431" s="251"/>
      <c r="O431" s="251"/>
      <c r="P431" s="251"/>
      <c r="Q431" s="251"/>
      <c r="R431" s="251"/>
      <c r="S431" s="251"/>
      <c r="T431" s="25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3" t="s">
        <v>470</v>
      </c>
      <c r="AU431" s="253" t="s">
        <v>82</v>
      </c>
      <c r="AV431" s="13" t="s">
        <v>82</v>
      </c>
      <c r="AW431" s="13" t="s">
        <v>33</v>
      </c>
      <c r="AX431" s="13" t="s">
        <v>72</v>
      </c>
      <c r="AY431" s="253" t="s">
        <v>128</v>
      </c>
    </row>
    <row r="432" s="14" customFormat="1">
      <c r="A432" s="14"/>
      <c r="B432" s="254"/>
      <c r="C432" s="255"/>
      <c r="D432" s="244" t="s">
        <v>470</v>
      </c>
      <c r="E432" s="256" t="s">
        <v>19</v>
      </c>
      <c r="F432" s="257" t="s">
        <v>494</v>
      </c>
      <c r="G432" s="255"/>
      <c r="H432" s="258">
        <v>238.27600000000001</v>
      </c>
      <c r="I432" s="259"/>
      <c r="J432" s="255"/>
      <c r="K432" s="255"/>
      <c r="L432" s="260"/>
      <c r="M432" s="261"/>
      <c r="N432" s="262"/>
      <c r="O432" s="262"/>
      <c r="P432" s="262"/>
      <c r="Q432" s="262"/>
      <c r="R432" s="262"/>
      <c r="S432" s="262"/>
      <c r="T432" s="26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4" t="s">
        <v>470</v>
      </c>
      <c r="AU432" s="264" t="s">
        <v>82</v>
      </c>
      <c r="AV432" s="14" t="s">
        <v>430</v>
      </c>
      <c r="AW432" s="14" t="s">
        <v>33</v>
      </c>
      <c r="AX432" s="14" t="s">
        <v>80</v>
      </c>
      <c r="AY432" s="264" t="s">
        <v>128</v>
      </c>
    </row>
    <row r="433" s="2" customFormat="1" ht="16.5" customHeight="1">
      <c r="A433" s="40"/>
      <c r="B433" s="41"/>
      <c r="C433" s="226" t="s">
        <v>852</v>
      </c>
      <c r="D433" s="226" t="s">
        <v>140</v>
      </c>
      <c r="E433" s="227" t="s">
        <v>1462</v>
      </c>
      <c r="F433" s="228" t="s">
        <v>1463</v>
      </c>
      <c r="G433" s="229" t="s">
        <v>524</v>
      </c>
      <c r="H433" s="230">
        <v>250.19</v>
      </c>
      <c r="I433" s="231"/>
      <c r="J433" s="232">
        <f>ROUND(I433*H433,2)</f>
        <v>0</v>
      </c>
      <c r="K433" s="233"/>
      <c r="L433" s="234"/>
      <c r="M433" s="235" t="s">
        <v>19</v>
      </c>
      <c r="N433" s="236" t="s">
        <v>43</v>
      </c>
      <c r="O433" s="86"/>
      <c r="P433" s="217">
        <f>O433*H433</f>
        <v>0</v>
      </c>
      <c r="Q433" s="217">
        <v>0.0027200000000000002</v>
      </c>
      <c r="R433" s="217">
        <f>Q433*H433</f>
        <v>0.68051680000000003</v>
      </c>
      <c r="S433" s="217">
        <v>0</v>
      </c>
      <c r="T433" s="218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9" t="s">
        <v>517</v>
      </c>
      <c r="AT433" s="219" t="s">
        <v>140</v>
      </c>
      <c r="AU433" s="219" t="s">
        <v>82</v>
      </c>
      <c r="AY433" s="19" t="s">
        <v>128</v>
      </c>
      <c r="BE433" s="220">
        <f>IF(N433="základní",J433,0)</f>
        <v>0</v>
      </c>
      <c r="BF433" s="220">
        <f>IF(N433="snížená",J433,0)</f>
        <v>0</v>
      </c>
      <c r="BG433" s="220">
        <f>IF(N433="zákl. přenesená",J433,0)</f>
        <v>0</v>
      </c>
      <c r="BH433" s="220">
        <f>IF(N433="sníž. přenesená",J433,0)</f>
        <v>0</v>
      </c>
      <c r="BI433" s="220">
        <f>IF(N433="nulová",J433,0)</f>
        <v>0</v>
      </c>
      <c r="BJ433" s="19" t="s">
        <v>80</v>
      </c>
      <c r="BK433" s="220">
        <f>ROUND(I433*H433,2)</f>
        <v>0</v>
      </c>
      <c r="BL433" s="19" t="s">
        <v>430</v>
      </c>
      <c r="BM433" s="219" t="s">
        <v>1464</v>
      </c>
    </row>
    <row r="434" s="13" customFormat="1">
      <c r="A434" s="13"/>
      <c r="B434" s="242"/>
      <c r="C434" s="243"/>
      <c r="D434" s="244" t="s">
        <v>470</v>
      </c>
      <c r="E434" s="245" t="s">
        <v>19</v>
      </c>
      <c r="F434" s="246" t="s">
        <v>1465</v>
      </c>
      <c r="G434" s="243"/>
      <c r="H434" s="247">
        <v>250.19</v>
      </c>
      <c r="I434" s="248"/>
      <c r="J434" s="243"/>
      <c r="K434" s="243"/>
      <c r="L434" s="249"/>
      <c r="M434" s="250"/>
      <c r="N434" s="251"/>
      <c r="O434" s="251"/>
      <c r="P434" s="251"/>
      <c r="Q434" s="251"/>
      <c r="R434" s="251"/>
      <c r="S434" s="251"/>
      <c r="T434" s="25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3" t="s">
        <v>470</v>
      </c>
      <c r="AU434" s="253" t="s">
        <v>82</v>
      </c>
      <c r="AV434" s="13" t="s">
        <v>82</v>
      </c>
      <c r="AW434" s="13" t="s">
        <v>33</v>
      </c>
      <c r="AX434" s="13" t="s">
        <v>80</v>
      </c>
      <c r="AY434" s="253" t="s">
        <v>128</v>
      </c>
    </row>
    <row r="435" s="2" customFormat="1" ht="16.5" customHeight="1">
      <c r="A435" s="40"/>
      <c r="B435" s="41"/>
      <c r="C435" s="207" t="s">
        <v>857</v>
      </c>
      <c r="D435" s="207" t="s">
        <v>131</v>
      </c>
      <c r="E435" s="208" t="s">
        <v>1466</v>
      </c>
      <c r="F435" s="209" t="s">
        <v>1467</v>
      </c>
      <c r="G435" s="210" t="s">
        <v>134</v>
      </c>
      <c r="H435" s="211">
        <v>85.739999999999995</v>
      </c>
      <c r="I435" s="212"/>
      <c r="J435" s="213">
        <f>ROUND(I435*H435,2)</f>
        <v>0</v>
      </c>
      <c r="K435" s="214"/>
      <c r="L435" s="46"/>
      <c r="M435" s="215" t="s">
        <v>19</v>
      </c>
      <c r="N435" s="216" t="s">
        <v>43</v>
      </c>
      <c r="O435" s="86"/>
      <c r="P435" s="217">
        <f>O435*H435</f>
        <v>0</v>
      </c>
      <c r="Q435" s="217">
        <v>3.0000000000000001E-05</v>
      </c>
      <c r="R435" s="217">
        <f>Q435*H435</f>
        <v>0.0025721999999999997</v>
      </c>
      <c r="S435" s="217">
        <v>0</v>
      </c>
      <c r="T435" s="218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9" t="s">
        <v>430</v>
      </c>
      <c r="AT435" s="219" t="s">
        <v>131</v>
      </c>
      <c r="AU435" s="219" t="s">
        <v>82</v>
      </c>
      <c r="AY435" s="19" t="s">
        <v>128</v>
      </c>
      <c r="BE435" s="220">
        <f>IF(N435="základní",J435,0)</f>
        <v>0</v>
      </c>
      <c r="BF435" s="220">
        <f>IF(N435="snížená",J435,0)</f>
        <v>0</v>
      </c>
      <c r="BG435" s="220">
        <f>IF(N435="zákl. přenesená",J435,0)</f>
        <v>0</v>
      </c>
      <c r="BH435" s="220">
        <f>IF(N435="sníž. přenesená",J435,0)</f>
        <v>0</v>
      </c>
      <c r="BI435" s="220">
        <f>IF(N435="nulová",J435,0)</f>
        <v>0</v>
      </c>
      <c r="BJ435" s="19" t="s">
        <v>80</v>
      </c>
      <c r="BK435" s="220">
        <f>ROUND(I435*H435,2)</f>
        <v>0</v>
      </c>
      <c r="BL435" s="19" t="s">
        <v>430</v>
      </c>
      <c r="BM435" s="219" t="s">
        <v>1468</v>
      </c>
    </row>
    <row r="436" s="2" customFormat="1">
      <c r="A436" s="40"/>
      <c r="B436" s="41"/>
      <c r="C436" s="42"/>
      <c r="D436" s="221" t="s">
        <v>137</v>
      </c>
      <c r="E436" s="42"/>
      <c r="F436" s="222" t="s">
        <v>1469</v>
      </c>
      <c r="G436" s="42"/>
      <c r="H436" s="42"/>
      <c r="I436" s="223"/>
      <c r="J436" s="42"/>
      <c r="K436" s="42"/>
      <c r="L436" s="46"/>
      <c r="M436" s="224"/>
      <c r="N436" s="225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137</v>
      </c>
      <c r="AU436" s="19" t="s">
        <v>82</v>
      </c>
    </row>
    <row r="437" s="13" customFormat="1">
      <c r="A437" s="13"/>
      <c r="B437" s="242"/>
      <c r="C437" s="243"/>
      <c r="D437" s="244" t="s">
        <v>470</v>
      </c>
      <c r="E437" s="245" t="s">
        <v>19</v>
      </c>
      <c r="F437" s="246" t="s">
        <v>1470</v>
      </c>
      <c r="G437" s="243"/>
      <c r="H437" s="247">
        <v>85.739999999999995</v>
      </c>
      <c r="I437" s="248"/>
      <c r="J437" s="243"/>
      <c r="K437" s="243"/>
      <c r="L437" s="249"/>
      <c r="M437" s="250"/>
      <c r="N437" s="251"/>
      <c r="O437" s="251"/>
      <c r="P437" s="251"/>
      <c r="Q437" s="251"/>
      <c r="R437" s="251"/>
      <c r="S437" s="251"/>
      <c r="T437" s="25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3" t="s">
        <v>470</v>
      </c>
      <c r="AU437" s="253" t="s">
        <v>82</v>
      </c>
      <c r="AV437" s="13" t="s">
        <v>82</v>
      </c>
      <c r="AW437" s="13" t="s">
        <v>33</v>
      </c>
      <c r="AX437" s="13" t="s">
        <v>80</v>
      </c>
      <c r="AY437" s="253" t="s">
        <v>128</v>
      </c>
    </row>
    <row r="438" s="2" customFormat="1" ht="16.5" customHeight="1">
      <c r="A438" s="40"/>
      <c r="B438" s="41"/>
      <c r="C438" s="226" t="s">
        <v>1471</v>
      </c>
      <c r="D438" s="226" t="s">
        <v>140</v>
      </c>
      <c r="E438" s="227" t="s">
        <v>1472</v>
      </c>
      <c r="F438" s="228" t="s">
        <v>1473</v>
      </c>
      <c r="G438" s="229" t="s">
        <v>134</v>
      </c>
      <c r="H438" s="230">
        <v>90.027000000000001</v>
      </c>
      <c r="I438" s="231"/>
      <c r="J438" s="232">
        <f>ROUND(I438*H438,2)</f>
        <v>0</v>
      </c>
      <c r="K438" s="233"/>
      <c r="L438" s="234"/>
      <c r="M438" s="235" t="s">
        <v>19</v>
      </c>
      <c r="N438" s="236" t="s">
        <v>43</v>
      </c>
      <c r="O438" s="86"/>
      <c r="P438" s="217">
        <f>O438*H438</f>
        <v>0</v>
      </c>
      <c r="Q438" s="217">
        <v>0.00059999999999999995</v>
      </c>
      <c r="R438" s="217">
        <f>Q438*H438</f>
        <v>0.054016199999999993</v>
      </c>
      <c r="S438" s="217">
        <v>0</v>
      </c>
      <c r="T438" s="218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9" t="s">
        <v>517</v>
      </c>
      <c r="AT438" s="219" t="s">
        <v>140</v>
      </c>
      <c r="AU438" s="219" t="s">
        <v>82</v>
      </c>
      <c r="AY438" s="19" t="s">
        <v>128</v>
      </c>
      <c r="BE438" s="220">
        <f>IF(N438="základní",J438,0)</f>
        <v>0</v>
      </c>
      <c r="BF438" s="220">
        <f>IF(N438="snížená",J438,0)</f>
        <v>0</v>
      </c>
      <c r="BG438" s="220">
        <f>IF(N438="zákl. přenesená",J438,0)</f>
        <v>0</v>
      </c>
      <c r="BH438" s="220">
        <f>IF(N438="sníž. přenesená",J438,0)</f>
        <v>0</v>
      </c>
      <c r="BI438" s="220">
        <f>IF(N438="nulová",J438,0)</f>
        <v>0</v>
      </c>
      <c r="BJ438" s="19" t="s">
        <v>80</v>
      </c>
      <c r="BK438" s="220">
        <f>ROUND(I438*H438,2)</f>
        <v>0</v>
      </c>
      <c r="BL438" s="19" t="s">
        <v>430</v>
      </c>
      <c r="BM438" s="219" t="s">
        <v>1474</v>
      </c>
    </row>
    <row r="439" s="13" customFormat="1">
      <c r="A439" s="13"/>
      <c r="B439" s="242"/>
      <c r="C439" s="243"/>
      <c r="D439" s="244" t="s">
        <v>470</v>
      </c>
      <c r="E439" s="245" t="s">
        <v>19</v>
      </c>
      <c r="F439" s="246" t="s">
        <v>1475</v>
      </c>
      <c r="G439" s="243"/>
      <c r="H439" s="247">
        <v>90.027000000000001</v>
      </c>
      <c r="I439" s="248"/>
      <c r="J439" s="243"/>
      <c r="K439" s="243"/>
      <c r="L439" s="249"/>
      <c r="M439" s="250"/>
      <c r="N439" s="251"/>
      <c r="O439" s="251"/>
      <c r="P439" s="251"/>
      <c r="Q439" s="251"/>
      <c r="R439" s="251"/>
      <c r="S439" s="251"/>
      <c r="T439" s="25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3" t="s">
        <v>470</v>
      </c>
      <c r="AU439" s="253" t="s">
        <v>82</v>
      </c>
      <c r="AV439" s="13" t="s">
        <v>82</v>
      </c>
      <c r="AW439" s="13" t="s">
        <v>33</v>
      </c>
      <c r="AX439" s="13" t="s">
        <v>80</v>
      </c>
      <c r="AY439" s="253" t="s">
        <v>128</v>
      </c>
    </row>
    <row r="440" s="2" customFormat="1" ht="16.5" customHeight="1">
      <c r="A440" s="40"/>
      <c r="B440" s="41"/>
      <c r="C440" s="207" t="s">
        <v>636</v>
      </c>
      <c r="D440" s="207" t="s">
        <v>131</v>
      </c>
      <c r="E440" s="208" t="s">
        <v>1476</v>
      </c>
      <c r="F440" s="209" t="s">
        <v>1477</v>
      </c>
      <c r="G440" s="210" t="s">
        <v>134</v>
      </c>
      <c r="H440" s="211">
        <v>155.56999999999999</v>
      </c>
      <c r="I440" s="212"/>
      <c r="J440" s="213">
        <f>ROUND(I440*H440,2)</f>
        <v>0</v>
      </c>
      <c r="K440" s="214"/>
      <c r="L440" s="46"/>
      <c r="M440" s="215" t="s">
        <v>19</v>
      </c>
      <c r="N440" s="216" t="s">
        <v>43</v>
      </c>
      <c r="O440" s="86"/>
      <c r="P440" s="217">
        <f>O440*H440</f>
        <v>0</v>
      </c>
      <c r="Q440" s="217">
        <v>0</v>
      </c>
      <c r="R440" s="217">
        <f>Q440*H440</f>
        <v>0</v>
      </c>
      <c r="S440" s="217">
        <v>0</v>
      </c>
      <c r="T440" s="218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9" t="s">
        <v>430</v>
      </c>
      <c r="AT440" s="219" t="s">
        <v>131</v>
      </c>
      <c r="AU440" s="219" t="s">
        <v>82</v>
      </c>
      <c r="AY440" s="19" t="s">
        <v>128</v>
      </c>
      <c r="BE440" s="220">
        <f>IF(N440="základní",J440,0)</f>
        <v>0</v>
      </c>
      <c r="BF440" s="220">
        <f>IF(N440="snížená",J440,0)</f>
        <v>0</v>
      </c>
      <c r="BG440" s="220">
        <f>IF(N440="zákl. přenesená",J440,0)</f>
        <v>0</v>
      </c>
      <c r="BH440" s="220">
        <f>IF(N440="sníž. přenesená",J440,0)</f>
        <v>0</v>
      </c>
      <c r="BI440" s="220">
        <f>IF(N440="nulová",J440,0)</f>
        <v>0</v>
      </c>
      <c r="BJ440" s="19" t="s">
        <v>80</v>
      </c>
      <c r="BK440" s="220">
        <f>ROUND(I440*H440,2)</f>
        <v>0</v>
      </c>
      <c r="BL440" s="19" t="s">
        <v>430</v>
      </c>
      <c r="BM440" s="219" t="s">
        <v>1478</v>
      </c>
    </row>
    <row r="441" s="2" customFormat="1">
      <c r="A441" s="40"/>
      <c r="B441" s="41"/>
      <c r="C441" s="42"/>
      <c r="D441" s="221" t="s">
        <v>137</v>
      </c>
      <c r="E441" s="42"/>
      <c r="F441" s="222" t="s">
        <v>1479</v>
      </c>
      <c r="G441" s="42"/>
      <c r="H441" s="42"/>
      <c r="I441" s="223"/>
      <c r="J441" s="42"/>
      <c r="K441" s="42"/>
      <c r="L441" s="46"/>
      <c r="M441" s="224"/>
      <c r="N441" s="225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137</v>
      </c>
      <c r="AU441" s="19" t="s">
        <v>82</v>
      </c>
    </row>
    <row r="442" s="13" customFormat="1">
      <c r="A442" s="13"/>
      <c r="B442" s="242"/>
      <c r="C442" s="243"/>
      <c r="D442" s="244" t="s">
        <v>470</v>
      </c>
      <c r="E442" s="245" t="s">
        <v>19</v>
      </c>
      <c r="F442" s="246" t="s">
        <v>1480</v>
      </c>
      <c r="G442" s="243"/>
      <c r="H442" s="247">
        <v>11.6</v>
      </c>
      <c r="I442" s="248"/>
      <c r="J442" s="243"/>
      <c r="K442" s="243"/>
      <c r="L442" s="249"/>
      <c r="M442" s="250"/>
      <c r="N442" s="251"/>
      <c r="O442" s="251"/>
      <c r="P442" s="251"/>
      <c r="Q442" s="251"/>
      <c r="R442" s="251"/>
      <c r="S442" s="251"/>
      <c r="T442" s="25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3" t="s">
        <v>470</v>
      </c>
      <c r="AU442" s="253" t="s">
        <v>82</v>
      </c>
      <c r="AV442" s="13" t="s">
        <v>82</v>
      </c>
      <c r="AW442" s="13" t="s">
        <v>33</v>
      </c>
      <c r="AX442" s="13" t="s">
        <v>72</v>
      </c>
      <c r="AY442" s="253" t="s">
        <v>128</v>
      </c>
    </row>
    <row r="443" s="13" customFormat="1">
      <c r="A443" s="13"/>
      <c r="B443" s="242"/>
      <c r="C443" s="243"/>
      <c r="D443" s="244" t="s">
        <v>470</v>
      </c>
      <c r="E443" s="245" t="s">
        <v>19</v>
      </c>
      <c r="F443" s="246" t="s">
        <v>1481</v>
      </c>
      <c r="G443" s="243"/>
      <c r="H443" s="247">
        <v>62.810000000000002</v>
      </c>
      <c r="I443" s="248"/>
      <c r="J443" s="243"/>
      <c r="K443" s="243"/>
      <c r="L443" s="249"/>
      <c r="M443" s="250"/>
      <c r="N443" s="251"/>
      <c r="O443" s="251"/>
      <c r="P443" s="251"/>
      <c r="Q443" s="251"/>
      <c r="R443" s="251"/>
      <c r="S443" s="251"/>
      <c r="T443" s="25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3" t="s">
        <v>470</v>
      </c>
      <c r="AU443" s="253" t="s">
        <v>82</v>
      </c>
      <c r="AV443" s="13" t="s">
        <v>82</v>
      </c>
      <c r="AW443" s="13" t="s">
        <v>33</v>
      </c>
      <c r="AX443" s="13" t="s">
        <v>72</v>
      </c>
      <c r="AY443" s="253" t="s">
        <v>128</v>
      </c>
    </row>
    <row r="444" s="13" customFormat="1">
      <c r="A444" s="13"/>
      <c r="B444" s="242"/>
      <c r="C444" s="243"/>
      <c r="D444" s="244" t="s">
        <v>470</v>
      </c>
      <c r="E444" s="245" t="s">
        <v>19</v>
      </c>
      <c r="F444" s="246" t="s">
        <v>1481</v>
      </c>
      <c r="G444" s="243"/>
      <c r="H444" s="247">
        <v>62.810000000000002</v>
      </c>
      <c r="I444" s="248"/>
      <c r="J444" s="243"/>
      <c r="K444" s="243"/>
      <c r="L444" s="249"/>
      <c r="M444" s="250"/>
      <c r="N444" s="251"/>
      <c r="O444" s="251"/>
      <c r="P444" s="251"/>
      <c r="Q444" s="251"/>
      <c r="R444" s="251"/>
      <c r="S444" s="251"/>
      <c r="T444" s="25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3" t="s">
        <v>470</v>
      </c>
      <c r="AU444" s="253" t="s">
        <v>82</v>
      </c>
      <c r="AV444" s="13" t="s">
        <v>82</v>
      </c>
      <c r="AW444" s="13" t="s">
        <v>33</v>
      </c>
      <c r="AX444" s="13" t="s">
        <v>72</v>
      </c>
      <c r="AY444" s="253" t="s">
        <v>128</v>
      </c>
    </row>
    <row r="445" s="13" customFormat="1">
      <c r="A445" s="13"/>
      <c r="B445" s="242"/>
      <c r="C445" s="243"/>
      <c r="D445" s="244" t="s">
        <v>470</v>
      </c>
      <c r="E445" s="245" t="s">
        <v>19</v>
      </c>
      <c r="F445" s="246" t="s">
        <v>1482</v>
      </c>
      <c r="G445" s="243"/>
      <c r="H445" s="247">
        <v>18.350000000000001</v>
      </c>
      <c r="I445" s="248"/>
      <c r="J445" s="243"/>
      <c r="K445" s="243"/>
      <c r="L445" s="249"/>
      <c r="M445" s="250"/>
      <c r="N445" s="251"/>
      <c r="O445" s="251"/>
      <c r="P445" s="251"/>
      <c r="Q445" s="251"/>
      <c r="R445" s="251"/>
      <c r="S445" s="251"/>
      <c r="T445" s="25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3" t="s">
        <v>470</v>
      </c>
      <c r="AU445" s="253" t="s">
        <v>82</v>
      </c>
      <c r="AV445" s="13" t="s">
        <v>82</v>
      </c>
      <c r="AW445" s="13" t="s">
        <v>33</v>
      </c>
      <c r="AX445" s="13" t="s">
        <v>72</v>
      </c>
      <c r="AY445" s="253" t="s">
        <v>128</v>
      </c>
    </row>
    <row r="446" s="14" customFormat="1">
      <c r="A446" s="14"/>
      <c r="B446" s="254"/>
      <c r="C446" s="255"/>
      <c r="D446" s="244" t="s">
        <v>470</v>
      </c>
      <c r="E446" s="256" t="s">
        <v>19</v>
      </c>
      <c r="F446" s="257" t="s">
        <v>494</v>
      </c>
      <c r="G446" s="255"/>
      <c r="H446" s="258">
        <v>155.56999999999999</v>
      </c>
      <c r="I446" s="259"/>
      <c r="J446" s="255"/>
      <c r="K446" s="255"/>
      <c r="L446" s="260"/>
      <c r="M446" s="261"/>
      <c r="N446" s="262"/>
      <c r="O446" s="262"/>
      <c r="P446" s="262"/>
      <c r="Q446" s="262"/>
      <c r="R446" s="262"/>
      <c r="S446" s="262"/>
      <c r="T446" s="26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4" t="s">
        <v>470</v>
      </c>
      <c r="AU446" s="264" t="s">
        <v>82</v>
      </c>
      <c r="AV446" s="14" t="s">
        <v>430</v>
      </c>
      <c r="AW446" s="14" t="s">
        <v>33</v>
      </c>
      <c r="AX446" s="14" t="s">
        <v>80</v>
      </c>
      <c r="AY446" s="264" t="s">
        <v>128</v>
      </c>
    </row>
    <row r="447" s="2" customFormat="1" ht="16.5" customHeight="1">
      <c r="A447" s="40"/>
      <c r="B447" s="41"/>
      <c r="C447" s="226" t="s">
        <v>882</v>
      </c>
      <c r="D447" s="226" t="s">
        <v>140</v>
      </c>
      <c r="E447" s="227" t="s">
        <v>1483</v>
      </c>
      <c r="F447" s="228" t="s">
        <v>1484</v>
      </c>
      <c r="G447" s="229" t="s">
        <v>134</v>
      </c>
      <c r="H447" s="230">
        <v>12.789</v>
      </c>
      <c r="I447" s="231"/>
      <c r="J447" s="232">
        <f>ROUND(I447*H447,2)</f>
        <v>0</v>
      </c>
      <c r="K447" s="233"/>
      <c r="L447" s="234"/>
      <c r="M447" s="235" t="s">
        <v>19</v>
      </c>
      <c r="N447" s="236" t="s">
        <v>43</v>
      </c>
      <c r="O447" s="86"/>
      <c r="P447" s="217">
        <f>O447*H447</f>
        <v>0</v>
      </c>
      <c r="Q447" s="217">
        <v>0.00012</v>
      </c>
      <c r="R447" s="217">
        <f>Q447*H447</f>
        <v>0.0015346800000000001</v>
      </c>
      <c r="S447" s="217">
        <v>0</v>
      </c>
      <c r="T447" s="218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9" t="s">
        <v>517</v>
      </c>
      <c r="AT447" s="219" t="s">
        <v>140</v>
      </c>
      <c r="AU447" s="219" t="s">
        <v>82</v>
      </c>
      <c r="AY447" s="19" t="s">
        <v>128</v>
      </c>
      <c r="BE447" s="220">
        <f>IF(N447="základní",J447,0)</f>
        <v>0</v>
      </c>
      <c r="BF447" s="220">
        <f>IF(N447="snížená",J447,0)</f>
        <v>0</v>
      </c>
      <c r="BG447" s="220">
        <f>IF(N447="zákl. přenesená",J447,0)</f>
        <v>0</v>
      </c>
      <c r="BH447" s="220">
        <f>IF(N447="sníž. přenesená",J447,0)</f>
        <v>0</v>
      </c>
      <c r="BI447" s="220">
        <f>IF(N447="nulová",J447,0)</f>
        <v>0</v>
      </c>
      <c r="BJ447" s="19" t="s">
        <v>80</v>
      </c>
      <c r="BK447" s="220">
        <f>ROUND(I447*H447,2)</f>
        <v>0</v>
      </c>
      <c r="BL447" s="19" t="s">
        <v>430</v>
      </c>
      <c r="BM447" s="219" t="s">
        <v>1485</v>
      </c>
    </row>
    <row r="448" s="13" customFormat="1">
      <c r="A448" s="13"/>
      <c r="B448" s="242"/>
      <c r="C448" s="243"/>
      <c r="D448" s="244" t="s">
        <v>470</v>
      </c>
      <c r="E448" s="245" t="s">
        <v>19</v>
      </c>
      <c r="F448" s="246" t="s">
        <v>1486</v>
      </c>
      <c r="G448" s="243"/>
      <c r="H448" s="247">
        <v>12.18</v>
      </c>
      <c r="I448" s="248"/>
      <c r="J448" s="243"/>
      <c r="K448" s="243"/>
      <c r="L448" s="249"/>
      <c r="M448" s="250"/>
      <c r="N448" s="251"/>
      <c r="O448" s="251"/>
      <c r="P448" s="251"/>
      <c r="Q448" s="251"/>
      <c r="R448" s="251"/>
      <c r="S448" s="251"/>
      <c r="T448" s="25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3" t="s">
        <v>470</v>
      </c>
      <c r="AU448" s="253" t="s">
        <v>82</v>
      </c>
      <c r="AV448" s="13" t="s">
        <v>82</v>
      </c>
      <c r="AW448" s="13" t="s">
        <v>33</v>
      </c>
      <c r="AX448" s="13" t="s">
        <v>72</v>
      </c>
      <c r="AY448" s="253" t="s">
        <v>128</v>
      </c>
    </row>
    <row r="449" s="13" customFormat="1">
      <c r="A449" s="13"/>
      <c r="B449" s="242"/>
      <c r="C449" s="243"/>
      <c r="D449" s="244" t="s">
        <v>470</v>
      </c>
      <c r="E449" s="245" t="s">
        <v>19</v>
      </c>
      <c r="F449" s="246" t="s">
        <v>1487</v>
      </c>
      <c r="G449" s="243"/>
      <c r="H449" s="247">
        <v>12.789</v>
      </c>
      <c r="I449" s="248"/>
      <c r="J449" s="243"/>
      <c r="K449" s="243"/>
      <c r="L449" s="249"/>
      <c r="M449" s="250"/>
      <c r="N449" s="251"/>
      <c r="O449" s="251"/>
      <c r="P449" s="251"/>
      <c r="Q449" s="251"/>
      <c r="R449" s="251"/>
      <c r="S449" s="251"/>
      <c r="T449" s="25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3" t="s">
        <v>470</v>
      </c>
      <c r="AU449" s="253" t="s">
        <v>82</v>
      </c>
      <c r="AV449" s="13" t="s">
        <v>82</v>
      </c>
      <c r="AW449" s="13" t="s">
        <v>33</v>
      </c>
      <c r="AX449" s="13" t="s">
        <v>80</v>
      </c>
      <c r="AY449" s="253" t="s">
        <v>128</v>
      </c>
    </row>
    <row r="450" s="2" customFormat="1" ht="16.5" customHeight="1">
      <c r="A450" s="40"/>
      <c r="B450" s="41"/>
      <c r="C450" s="226" t="s">
        <v>887</v>
      </c>
      <c r="D450" s="226" t="s">
        <v>140</v>
      </c>
      <c r="E450" s="227" t="s">
        <v>1488</v>
      </c>
      <c r="F450" s="228" t="s">
        <v>1489</v>
      </c>
      <c r="G450" s="229" t="s">
        <v>134</v>
      </c>
      <c r="H450" s="230">
        <v>65.950999999999993</v>
      </c>
      <c r="I450" s="231"/>
      <c r="J450" s="232">
        <f>ROUND(I450*H450,2)</f>
        <v>0</v>
      </c>
      <c r="K450" s="233"/>
      <c r="L450" s="234"/>
      <c r="M450" s="235" t="s">
        <v>19</v>
      </c>
      <c r="N450" s="236" t="s">
        <v>43</v>
      </c>
      <c r="O450" s="86"/>
      <c r="P450" s="217">
        <f>O450*H450</f>
        <v>0</v>
      </c>
      <c r="Q450" s="217">
        <v>3.0000000000000001E-05</v>
      </c>
      <c r="R450" s="217">
        <f>Q450*H450</f>
        <v>0.00197853</v>
      </c>
      <c r="S450" s="217">
        <v>0</v>
      </c>
      <c r="T450" s="218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9" t="s">
        <v>517</v>
      </c>
      <c r="AT450" s="219" t="s">
        <v>140</v>
      </c>
      <c r="AU450" s="219" t="s">
        <v>82</v>
      </c>
      <c r="AY450" s="19" t="s">
        <v>128</v>
      </c>
      <c r="BE450" s="220">
        <f>IF(N450="základní",J450,0)</f>
        <v>0</v>
      </c>
      <c r="BF450" s="220">
        <f>IF(N450="snížená",J450,0)</f>
        <v>0</v>
      </c>
      <c r="BG450" s="220">
        <f>IF(N450="zákl. přenesená",J450,0)</f>
        <v>0</v>
      </c>
      <c r="BH450" s="220">
        <f>IF(N450="sníž. přenesená",J450,0)</f>
        <v>0</v>
      </c>
      <c r="BI450" s="220">
        <f>IF(N450="nulová",J450,0)</f>
        <v>0</v>
      </c>
      <c r="BJ450" s="19" t="s">
        <v>80</v>
      </c>
      <c r="BK450" s="220">
        <f>ROUND(I450*H450,2)</f>
        <v>0</v>
      </c>
      <c r="BL450" s="19" t="s">
        <v>430</v>
      </c>
      <c r="BM450" s="219" t="s">
        <v>1490</v>
      </c>
    </row>
    <row r="451" s="13" customFormat="1">
      <c r="A451" s="13"/>
      <c r="B451" s="242"/>
      <c r="C451" s="243"/>
      <c r="D451" s="244" t="s">
        <v>470</v>
      </c>
      <c r="E451" s="245" t="s">
        <v>19</v>
      </c>
      <c r="F451" s="246" t="s">
        <v>1491</v>
      </c>
      <c r="G451" s="243"/>
      <c r="H451" s="247">
        <v>65.950999999999993</v>
      </c>
      <c r="I451" s="248"/>
      <c r="J451" s="243"/>
      <c r="K451" s="243"/>
      <c r="L451" s="249"/>
      <c r="M451" s="250"/>
      <c r="N451" s="251"/>
      <c r="O451" s="251"/>
      <c r="P451" s="251"/>
      <c r="Q451" s="251"/>
      <c r="R451" s="251"/>
      <c r="S451" s="251"/>
      <c r="T451" s="25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3" t="s">
        <v>470</v>
      </c>
      <c r="AU451" s="253" t="s">
        <v>82</v>
      </c>
      <c r="AV451" s="13" t="s">
        <v>82</v>
      </c>
      <c r="AW451" s="13" t="s">
        <v>33</v>
      </c>
      <c r="AX451" s="13" t="s">
        <v>80</v>
      </c>
      <c r="AY451" s="253" t="s">
        <v>128</v>
      </c>
    </row>
    <row r="452" s="2" customFormat="1" ht="16.5" customHeight="1">
      <c r="A452" s="40"/>
      <c r="B452" s="41"/>
      <c r="C452" s="226" t="s">
        <v>1492</v>
      </c>
      <c r="D452" s="226" t="s">
        <v>140</v>
      </c>
      <c r="E452" s="227" t="s">
        <v>1493</v>
      </c>
      <c r="F452" s="228" t="s">
        <v>1494</v>
      </c>
      <c r="G452" s="229" t="s">
        <v>134</v>
      </c>
      <c r="H452" s="230">
        <v>65.950999999999993</v>
      </c>
      <c r="I452" s="231"/>
      <c r="J452" s="232">
        <f>ROUND(I452*H452,2)</f>
        <v>0</v>
      </c>
      <c r="K452" s="233"/>
      <c r="L452" s="234"/>
      <c r="M452" s="235" t="s">
        <v>19</v>
      </c>
      <c r="N452" s="236" t="s">
        <v>43</v>
      </c>
      <c r="O452" s="86"/>
      <c r="P452" s="217">
        <f>O452*H452</f>
        <v>0</v>
      </c>
      <c r="Q452" s="217">
        <v>4.0000000000000003E-05</v>
      </c>
      <c r="R452" s="217">
        <f>Q452*H452</f>
        <v>0.0026380399999999999</v>
      </c>
      <c r="S452" s="217">
        <v>0</v>
      </c>
      <c r="T452" s="218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9" t="s">
        <v>517</v>
      </c>
      <c r="AT452" s="219" t="s">
        <v>140</v>
      </c>
      <c r="AU452" s="219" t="s">
        <v>82</v>
      </c>
      <c r="AY452" s="19" t="s">
        <v>128</v>
      </c>
      <c r="BE452" s="220">
        <f>IF(N452="základní",J452,0)</f>
        <v>0</v>
      </c>
      <c r="BF452" s="220">
        <f>IF(N452="snížená",J452,0)</f>
        <v>0</v>
      </c>
      <c r="BG452" s="220">
        <f>IF(N452="zákl. přenesená",J452,0)</f>
        <v>0</v>
      </c>
      <c r="BH452" s="220">
        <f>IF(N452="sníž. přenesená",J452,0)</f>
        <v>0</v>
      </c>
      <c r="BI452" s="220">
        <f>IF(N452="nulová",J452,0)</f>
        <v>0</v>
      </c>
      <c r="BJ452" s="19" t="s">
        <v>80</v>
      </c>
      <c r="BK452" s="220">
        <f>ROUND(I452*H452,2)</f>
        <v>0</v>
      </c>
      <c r="BL452" s="19" t="s">
        <v>430</v>
      </c>
      <c r="BM452" s="219" t="s">
        <v>1495</v>
      </c>
    </row>
    <row r="453" s="13" customFormat="1">
      <c r="A453" s="13"/>
      <c r="B453" s="242"/>
      <c r="C453" s="243"/>
      <c r="D453" s="244" t="s">
        <v>470</v>
      </c>
      <c r="E453" s="245" t="s">
        <v>19</v>
      </c>
      <c r="F453" s="246" t="s">
        <v>1491</v>
      </c>
      <c r="G453" s="243"/>
      <c r="H453" s="247">
        <v>65.950999999999993</v>
      </c>
      <c r="I453" s="248"/>
      <c r="J453" s="243"/>
      <c r="K453" s="243"/>
      <c r="L453" s="249"/>
      <c r="M453" s="250"/>
      <c r="N453" s="251"/>
      <c r="O453" s="251"/>
      <c r="P453" s="251"/>
      <c r="Q453" s="251"/>
      <c r="R453" s="251"/>
      <c r="S453" s="251"/>
      <c r="T453" s="25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3" t="s">
        <v>470</v>
      </c>
      <c r="AU453" s="253" t="s">
        <v>82</v>
      </c>
      <c r="AV453" s="13" t="s">
        <v>82</v>
      </c>
      <c r="AW453" s="13" t="s">
        <v>33</v>
      </c>
      <c r="AX453" s="13" t="s">
        <v>80</v>
      </c>
      <c r="AY453" s="253" t="s">
        <v>128</v>
      </c>
    </row>
    <row r="454" s="2" customFormat="1" ht="16.5" customHeight="1">
      <c r="A454" s="40"/>
      <c r="B454" s="41"/>
      <c r="C454" s="226" t="s">
        <v>907</v>
      </c>
      <c r="D454" s="226" t="s">
        <v>140</v>
      </c>
      <c r="E454" s="227" t="s">
        <v>1496</v>
      </c>
      <c r="F454" s="228" t="s">
        <v>1497</v>
      </c>
      <c r="G454" s="229" t="s">
        <v>134</v>
      </c>
      <c r="H454" s="230">
        <v>19.268000000000001</v>
      </c>
      <c r="I454" s="231"/>
      <c r="J454" s="232">
        <f>ROUND(I454*H454,2)</f>
        <v>0</v>
      </c>
      <c r="K454" s="233"/>
      <c r="L454" s="234"/>
      <c r="M454" s="235" t="s">
        <v>19</v>
      </c>
      <c r="N454" s="236" t="s">
        <v>43</v>
      </c>
      <c r="O454" s="86"/>
      <c r="P454" s="217">
        <f>O454*H454</f>
        <v>0</v>
      </c>
      <c r="Q454" s="217">
        <v>0.00020000000000000001</v>
      </c>
      <c r="R454" s="217">
        <f>Q454*H454</f>
        <v>0.0038536000000000004</v>
      </c>
      <c r="S454" s="217">
        <v>0</v>
      </c>
      <c r="T454" s="218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9" t="s">
        <v>517</v>
      </c>
      <c r="AT454" s="219" t="s">
        <v>140</v>
      </c>
      <c r="AU454" s="219" t="s">
        <v>82</v>
      </c>
      <c r="AY454" s="19" t="s">
        <v>128</v>
      </c>
      <c r="BE454" s="220">
        <f>IF(N454="základní",J454,0)</f>
        <v>0</v>
      </c>
      <c r="BF454" s="220">
        <f>IF(N454="snížená",J454,0)</f>
        <v>0</v>
      </c>
      <c r="BG454" s="220">
        <f>IF(N454="zákl. přenesená",J454,0)</f>
        <v>0</v>
      </c>
      <c r="BH454" s="220">
        <f>IF(N454="sníž. přenesená",J454,0)</f>
        <v>0</v>
      </c>
      <c r="BI454" s="220">
        <f>IF(N454="nulová",J454,0)</f>
        <v>0</v>
      </c>
      <c r="BJ454" s="19" t="s">
        <v>80</v>
      </c>
      <c r="BK454" s="220">
        <f>ROUND(I454*H454,2)</f>
        <v>0</v>
      </c>
      <c r="BL454" s="19" t="s">
        <v>430</v>
      </c>
      <c r="BM454" s="219" t="s">
        <v>1498</v>
      </c>
    </row>
    <row r="455" s="13" customFormat="1">
      <c r="A455" s="13"/>
      <c r="B455" s="242"/>
      <c r="C455" s="243"/>
      <c r="D455" s="244" t="s">
        <v>470</v>
      </c>
      <c r="E455" s="245" t="s">
        <v>19</v>
      </c>
      <c r="F455" s="246" t="s">
        <v>1499</v>
      </c>
      <c r="G455" s="243"/>
      <c r="H455" s="247">
        <v>19.268000000000001</v>
      </c>
      <c r="I455" s="248"/>
      <c r="J455" s="243"/>
      <c r="K455" s="243"/>
      <c r="L455" s="249"/>
      <c r="M455" s="250"/>
      <c r="N455" s="251"/>
      <c r="O455" s="251"/>
      <c r="P455" s="251"/>
      <c r="Q455" s="251"/>
      <c r="R455" s="251"/>
      <c r="S455" s="251"/>
      <c r="T455" s="25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3" t="s">
        <v>470</v>
      </c>
      <c r="AU455" s="253" t="s">
        <v>82</v>
      </c>
      <c r="AV455" s="13" t="s">
        <v>82</v>
      </c>
      <c r="AW455" s="13" t="s">
        <v>33</v>
      </c>
      <c r="AX455" s="13" t="s">
        <v>80</v>
      </c>
      <c r="AY455" s="253" t="s">
        <v>128</v>
      </c>
    </row>
    <row r="456" s="2" customFormat="1" ht="21.75" customHeight="1">
      <c r="A456" s="40"/>
      <c r="B456" s="41"/>
      <c r="C456" s="207" t="s">
        <v>912</v>
      </c>
      <c r="D456" s="207" t="s">
        <v>131</v>
      </c>
      <c r="E456" s="208" t="s">
        <v>1500</v>
      </c>
      <c r="F456" s="209" t="s">
        <v>1501</v>
      </c>
      <c r="G456" s="210" t="s">
        <v>524</v>
      </c>
      <c r="H456" s="211">
        <v>34.744</v>
      </c>
      <c r="I456" s="212"/>
      <c r="J456" s="213">
        <f>ROUND(I456*H456,2)</f>
        <v>0</v>
      </c>
      <c r="K456" s="214"/>
      <c r="L456" s="46"/>
      <c r="M456" s="215" t="s">
        <v>19</v>
      </c>
      <c r="N456" s="216" t="s">
        <v>43</v>
      </c>
      <c r="O456" s="86"/>
      <c r="P456" s="217">
        <f>O456*H456</f>
        <v>0</v>
      </c>
      <c r="Q456" s="217">
        <v>0.0057000000000000002</v>
      </c>
      <c r="R456" s="217">
        <f>Q456*H456</f>
        <v>0.19804080000000002</v>
      </c>
      <c r="S456" s="217">
        <v>0</v>
      </c>
      <c r="T456" s="218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9" t="s">
        <v>430</v>
      </c>
      <c r="AT456" s="219" t="s">
        <v>131</v>
      </c>
      <c r="AU456" s="219" t="s">
        <v>82</v>
      </c>
      <c r="AY456" s="19" t="s">
        <v>128</v>
      </c>
      <c r="BE456" s="220">
        <f>IF(N456="základní",J456,0)</f>
        <v>0</v>
      </c>
      <c r="BF456" s="220">
        <f>IF(N456="snížená",J456,0)</f>
        <v>0</v>
      </c>
      <c r="BG456" s="220">
        <f>IF(N456="zákl. přenesená",J456,0)</f>
        <v>0</v>
      </c>
      <c r="BH456" s="220">
        <f>IF(N456="sníž. přenesená",J456,0)</f>
        <v>0</v>
      </c>
      <c r="BI456" s="220">
        <f>IF(N456="nulová",J456,0)</f>
        <v>0</v>
      </c>
      <c r="BJ456" s="19" t="s">
        <v>80</v>
      </c>
      <c r="BK456" s="220">
        <f>ROUND(I456*H456,2)</f>
        <v>0</v>
      </c>
      <c r="BL456" s="19" t="s">
        <v>430</v>
      </c>
      <c r="BM456" s="219" t="s">
        <v>1502</v>
      </c>
    </row>
    <row r="457" s="2" customFormat="1">
      <c r="A457" s="40"/>
      <c r="B457" s="41"/>
      <c r="C457" s="42"/>
      <c r="D457" s="221" t="s">
        <v>137</v>
      </c>
      <c r="E457" s="42"/>
      <c r="F457" s="222" t="s">
        <v>1503</v>
      </c>
      <c r="G457" s="42"/>
      <c r="H457" s="42"/>
      <c r="I457" s="223"/>
      <c r="J457" s="42"/>
      <c r="K457" s="42"/>
      <c r="L457" s="46"/>
      <c r="M457" s="224"/>
      <c r="N457" s="225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137</v>
      </c>
      <c r="AU457" s="19" t="s">
        <v>82</v>
      </c>
    </row>
    <row r="458" s="13" customFormat="1">
      <c r="A458" s="13"/>
      <c r="B458" s="242"/>
      <c r="C458" s="243"/>
      <c r="D458" s="244" t="s">
        <v>470</v>
      </c>
      <c r="E458" s="245" t="s">
        <v>19</v>
      </c>
      <c r="F458" s="246" t="s">
        <v>1447</v>
      </c>
      <c r="G458" s="243"/>
      <c r="H458" s="247">
        <v>34.744</v>
      </c>
      <c r="I458" s="248"/>
      <c r="J458" s="243"/>
      <c r="K458" s="243"/>
      <c r="L458" s="249"/>
      <c r="M458" s="250"/>
      <c r="N458" s="251"/>
      <c r="O458" s="251"/>
      <c r="P458" s="251"/>
      <c r="Q458" s="251"/>
      <c r="R458" s="251"/>
      <c r="S458" s="251"/>
      <c r="T458" s="25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3" t="s">
        <v>470</v>
      </c>
      <c r="AU458" s="253" t="s">
        <v>82</v>
      </c>
      <c r="AV458" s="13" t="s">
        <v>82</v>
      </c>
      <c r="AW458" s="13" t="s">
        <v>33</v>
      </c>
      <c r="AX458" s="13" t="s">
        <v>80</v>
      </c>
      <c r="AY458" s="253" t="s">
        <v>128</v>
      </c>
    </row>
    <row r="459" s="2" customFormat="1" ht="24.15" customHeight="1">
      <c r="A459" s="40"/>
      <c r="B459" s="41"/>
      <c r="C459" s="207" t="s">
        <v>1504</v>
      </c>
      <c r="D459" s="207" t="s">
        <v>131</v>
      </c>
      <c r="E459" s="208" t="s">
        <v>1505</v>
      </c>
      <c r="F459" s="209" t="s">
        <v>1506</v>
      </c>
      <c r="G459" s="210" t="s">
        <v>524</v>
      </c>
      <c r="H459" s="211">
        <v>246.22</v>
      </c>
      <c r="I459" s="212"/>
      <c r="J459" s="213">
        <f>ROUND(I459*H459,2)</f>
        <v>0</v>
      </c>
      <c r="K459" s="214"/>
      <c r="L459" s="46"/>
      <c r="M459" s="215" t="s">
        <v>19</v>
      </c>
      <c r="N459" s="216" t="s">
        <v>43</v>
      </c>
      <c r="O459" s="86"/>
      <c r="P459" s="217">
        <f>O459*H459</f>
        <v>0</v>
      </c>
      <c r="Q459" s="217">
        <v>0.0028500000000000001</v>
      </c>
      <c r="R459" s="217">
        <f>Q459*H459</f>
        <v>0.70172699999999999</v>
      </c>
      <c r="S459" s="217">
        <v>0</v>
      </c>
      <c r="T459" s="218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9" t="s">
        <v>430</v>
      </c>
      <c r="AT459" s="219" t="s">
        <v>131</v>
      </c>
      <c r="AU459" s="219" t="s">
        <v>82</v>
      </c>
      <c r="AY459" s="19" t="s">
        <v>128</v>
      </c>
      <c r="BE459" s="220">
        <f>IF(N459="základní",J459,0)</f>
        <v>0</v>
      </c>
      <c r="BF459" s="220">
        <f>IF(N459="snížená",J459,0)</f>
        <v>0</v>
      </c>
      <c r="BG459" s="220">
        <f>IF(N459="zákl. přenesená",J459,0)</f>
        <v>0</v>
      </c>
      <c r="BH459" s="220">
        <f>IF(N459="sníž. přenesená",J459,0)</f>
        <v>0</v>
      </c>
      <c r="BI459" s="220">
        <f>IF(N459="nulová",J459,0)</f>
        <v>0</v>
      </c>
      <c r="BJ459" s="19" t="s">
        <v>80</v>
      </c>
      <c r="BK459" s="220">
        <f>ROUND(I459*H459,2)</f>
        <v>0</v>
      </c>
      <c r="BL459" s="19" t="s">
        <v>430</v>
      </c>
      <c r="BM459" s="219" t="s">
        <v>1507</v>
      </c>
    </row>
    <row r="460" s="2" customFormat="1">
      <c r="A460" s="40"/>
      <c r="B460" s="41"/>
      <c r="C460" s="42"/>
      <c r="D460" s="221" t="s">
        <v>137</v>
      </c>
      <c r="E460" s="42"/>
      <c r="F460" s="222" t="s">
        <v>1508</v>
      </c>
      <c r="G460" s="42"/>
      <c r="H460" s="42"/>
      <c r="I460" s="223"/>
      <c r="J460" s="42"/>
      <c r="K460" s="42"/>
      <c r="L460" s="46"/>
      <c r="M460" s="224"/>
      <c r="N460" s="225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137</v>
      </c>
      <c r="AU460" s="19" t="s">
        <v>82</v>
      </c>
    </row>
    <row r="461" s="13" customFormat="1">
      <c r="A461" s="13"/>
      <c r="B461" s="242"/>
      <c r="C461" s="243"/>
      <c r="D461" s="244" t="s">
        <v>470</v>
      </c>
      <c r="E461" s="245" t="s">
        <v>19</v>
      </c>
      <c r="F461" s="246" t="s">
        <v>1440</v>
      </c>
      <c r="G461" s="243"/>
      <c r="H461" s="247">
        <v>262.85599999999999</v>
      </c>
      <c r="I461" s="248"/>
      <c r="J461" s="243"/>
      <c r="K461" s="243"/>
      <c r="L461" s="249"/>
      <c r="M461" s="250"/>
      <c r="N461" s="251"/>
      <c r="O461" s="251"/>
      <c r="P461" s="251"/>
      <c r="Q461" s="251"/>
      <c r="R461" s="251"/>
      <c r="S461" s="251"/>
      <c r="T461" s="25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3" t="s">
        <v>470</v>
      </c>
      <c r="AU461" s="253" t="s">
        <v>82</v>
      </c>
      <c r="AV461" s="13" t="s">
        <v>82</v>
      </c>
      <c r="AW461" s="13" t="s">
        <v>33</v>
      </c>
      <c r="AX461" s="13" t="s">
        <v>72</v>
      </c>
      <c r="AY461" s="253" t="s">
        <v>128</v>
      </c>
    </row>
    <row r="462" s="13" customFormat="1">
      <c r="A462" s="13"/>
      <c r="B462" s="242"/>
      <c r="C462" s="243"/>
      <c r="D462" s="244" t="s">
        <v>470</v>
      </c>
      <c r="E462" s="245" t="s">
        <v>19</v>
      </c>
      <c r="F462" s="246" t="s">
        <v>1441</v>
      </c>
      <c r="G462" s="243"/>
      <c r="H462" s="247">
        <v>-24.579999999999998</v>
      </c>
      <c r="I462" s="248"/>
      <c r="J462" s="243"/>
      <c r="K462" s="243"/>
      <c r="L462" s="249"/>
      <c r="M462" s="250"/>
      <c r="N462" s="251"/>
      <c r="O462" s="251"/>
      <c r="P462" s="251"/>
      <c r="Q462" s="251"/>
      <c r="R462" s="251"/>
      <c r="S462" s="251"/>
      <c r="T462" s="25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3" t="s">
        <v>470</v>
      </c>
      <c r="AU462" s="253" t="s">
        <v>82</v>
      </c>
      <c r="AV462" s="13" t="s">
        <v>82</v>
      </c>
      <c r="AW462" s="13" t="s">
        <v>33</v>
      </c>
      <c r="AX462" s="13" t="s">
        <v>72</v>
      </c>
      <c r="AY462" s="253" t="s">
        <v>128</v>
      </c>
    </row>
    <row r="463" s="13" customFormat="1">
      <c r="A463" s="13"/>
      <c r="B463" s="242"/>
      <c r="C463" s="243"/>
      <c r="D463" s="244" t="s">
        <v>470</v>
      </c>
      <c r="E463" s="245" t="s">
        <v>19</v>
      </c>
      <c r="F463" s="246" t="s">
        <v>1442</v>
      </c>
      <c r="G463" s="243"/>
      <c r="H463" s="247">
        <v>7.944</v>
      </c>
      <c r="I463" s="248"/>
      <c r="J463" s="243"/>
      <c r="K463" s="243"/>
      <c r="L463" s="249"/>
      <c r="M463" s="250"/>
      <c r="N463" s="251"/>
      <c r="O463" s="251"/>
      <c r="P463" s="251"/>
      <c r="Q463" s="251"/>
      <c r="R463" s="251"/>
      <c r="S463" s="251"/>
      <c r="T463" s="25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3" t="s">
        <v>470</v>
      </c>
      <c r="AU463" s="253" t="s">
        <v>82</v>
      </c>
      <c r="AV463" s="13" t="s">
        <v>82</v>
      </c>
      <c r="AW463" s="13" t="s">
        <v>33</v>
      </c>
      <c r="AX463" s="13" t="s">
        <v>72</v>
      </c>
      <c r="AY463" s="253" t="s">
        <v>128</v>
      </c>
    </row>
    <row r="464" s="14" customFormat="1">
      <c r="A464" s="14"/>
      <c r="B464" s="254"/>
      <c r="C464" s="255"/>
      <c r="D464" s="244" t="s">
        <v>470</v>
      </c>
      <c r="E464" s="256" t="s">
        <v>19</v>
      </c>
      <c r="F464" s="257" t="s">
        <v>494</v>
      </c>
      <c r="G464" s="255"/>
      <c r="H464" s="258">
        <v>246.22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4" t="s">
        <v>470</v>
      </c>
      <c r="AU464" s="264" t="s">
        <v>82</v>
      </c>
      <c r="AV464" s="14" t="s">
        <v>430</v>
      </c>
      <c r="AW464" s="14" t="s">
        <v>33</v>
      </c>
      <c r="AX464" s="14" t="s">
        <v>80</v>
      </c>
      <c r="AY464" s="264" t="s">
        <v>128</v>
      </c>
    </row>
    <row r="465" s="2" customFormat="1" ht="24.15" customHeight="1">
      <c r="A465" s="40"/>
      <c r="B465" s="41"/>
      <c r="C465" s="207" t="s">
        <v>411</v>
      </c>
      <c r="D465" s="207" t="s">
        <v>131</v>
      </c>
      <c r="E465" s="208" t="s">
        <v>1509</v>
      </c>
      <c r="F465" s="209" t="s">
        <v>1510</v>
      </c>
      <c r="G465" s="210" t="s">
        <v>524</v>
      </c>
      <c r="H465" s="211">
        <v>26.539999999999999</v>
      </c>
      <c r="I465" s="212"/>
      <c r="J465" s="213">
        <f>ROUND(I465*H465,2)</f>
        <v>0</v>
      </c>
      <c r="K465" s="214"/>
      <c r="L465" s="46"/>
      <c r="M465" s="215" t="s">
        <v>19</v>
      </c>
      <c r="N465" s="216" t="s">
        <v>43</v>
      </c>
      <c r="O465" s="86"/>
      <c r="P465" s="217">
        <f>O465*H465</f>
        <v>0</v>
      </c>
      <c r="Q465" s="217">
        <v>0</v>
      </c>
      <c r="R465" s="217">
        <f>Q465*H465</f>
        <v>0</v>
      </c>
      <c r="S465" s="217">
        <v>0</v>
      </c>
      <c r="T465" s="218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9" t="s">
        <v>430</v>
      </c>
      <c r="AT465" s="219" t="s">
        <v>131</v>
      </c>
      <c r="AU465" s="219" t="s">
        <v>82</v>
      </c>
      <c r="AY465" s="19" t="s">
        <v>128</v>
      </c>
      <c r="BE465" s="220">
        <f>IF(N465="základní",J465,0)</f>
        <v>0</v>
      </c>
      <c r="BF465" s="220">
        <f>IF(N465="snížená",J465,0)</f>
        <v>0</v>
      </c>
      <c r="BG465" s="220">
        <f>IF(N465="zákl. přenesená",J465,0)</f>
        <v>0</v>
      </c>
      <c r="BH465" s="220">
        <f>IF(N465="sníž. přenesená",J465,0)</f>
        <v>0</v>
      </c>
      <c r="BI465" s="220">
        <f>IF(N465="nulová",J465,0)</f>
        <v>0</v>
      </c>
      <c r="BJ465" s="19" t="s">
        <v>80</v>
      </c>
      <c r="BK465" s="220">
        <f>ROUND(I465*H465,2)</f>
        <v>0</v>
      </c>
      <c r="BL465" s="19" t="s">
        <v>430</v>
      </c>
      <c r="BM465" s="219" t="s">
        <v>1511</v>
      </c>
    </row>
    <row r="466" s="2" customFormat="1">
      <c r="A466" s="40"/>
      <c r="B466" s="41"/>
      <c r="C466" s="42"/>
      <c r="D466" s="221" t="s">
        <v>137</v>
      </c>
      <c r="E466" s="42"/>
      <c r="F466" s="222" t="s">
        <v>1512</v>
      </c>
      <c r="G466" s="42"/>
      <c r="H466" s="42"/>
      <c r="I466" s="223"/>
      <c r="J466" s="42"/>
      <c r="K466" s="42"/>
      <c r="L466" s="46"/>
      <c r="M466" s="224"/>
      <c r="N466" s="225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137</v>
      </c>
      <c r="AU466" s="19" t="s">
        <v>82</v>
      </c>
    </row>
    <row r="467" s="13" customFormat="1">
      <c r="A467" s="13"/>
      <c r="B467" s="242"/>
      <c r="C467" s="243"/>
      <c r="D467" s="244" t="s">
        <v>470</v>
      </c>
      <c r="E467" s="245" t="s">
        <v>19</v>
      </c>
      <c r="F467" s="246" t="s">
        <v>1513</v>
      </c>
      <c r="G467" s="243"/>
      <c r="H467" s="247">
        <v>26.539999999999999</v>
      </c>
      <c r="I467" s="248"/>
      <c r="J467" s="243"/>
      <c r="K467" s="243"/>
      <c r="L467" s="249"/>
      <c r="M467" s="250"/>
      <c r="N467" s="251"/>
      <c r="O467" s="251"/>
      <c r="P467" s="251"/>
      <c r="Q467" s="251"/>
      <c r="R467" s="251"/>
      <c r="S467" s="251"/>
      <c r="T467" s="25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3" t="s">
        <v>470</v>
      </c>
      <c r="AU467" s="253" t="s">
        <v>82</v>
      </c>
      <c r="AV467" s="13" t="s">
        <v>82</v>
      </c>
      <c r="AW467" s="13" t="s">
        <v>33</v>
      </c>
      <c r="AX467" s="13" t="s">
        <v>80</v>
      </c>
      <c r="AY467" s="253" t="s">
        <v>128</v>
      </c>
    </row>
    <row r="468" s="2" customFormat="1" ht="16.5" customHeight="1">
      <c r="A468" s="40"/>
      <c r="B468" s="41"/>
      <c r="C468" s="207" t="s">
        <v>431</v>
      </c>
      <c r="D468" s="207" t="s">
        <v>131</v>
      </c>
      <c r="E468" s="208" t="s">
        <v>1514</v>
      </c>
      <c r="F468" s="209" t="s">
        <v>1515</v>
      </c>
      <c r="G468" s="210" t="s">
        <v>524</v>
      </c>
      <c r="H468" s="211">
        <v>241.21100000000001</v>
      </c>
      <c r="I468" s="212"/>
      <c r="J468" s="213">
        <f>ROUND(I468*H468,2)</f>
        <v>0</v>
      </c>
      <c r="K468" s="214"/>
      <c r="L468" s="46"/>
      <c r="M468" s="215" t="s">
        <v>19</v>
      </c>
      <c r="N468" s="216" t="s">
        <v>43</v>
      </c>
      <c r="O468" s="86"/>
      <c r="P468" s="217">
        <f>O468*H468</f>
        <v>0</v>
      </c>
      <c r="Q468" s="217">
        <v>0</v>
      </c>
      <c r="R468" s="217">
        <f>Q468*H468</f>
        <v>0</v>
      </c>
      <c r="S468" s="217">
        <v>0</v>
      </c>
      <c r="T468" s="218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9" t="s">
        <v>430</v>
      </c>
      <c r="AT468" s="219" t="s">
        <v>131</v>
      </c>
      <c r="AU468" s="219" t="s">
        <v>82</v>
      </c>
      <c r="AY468" s="19" t="s">
        <v>128</v>
      </c>
      <c r="BE468" s="220">
        <f>IF(N468="základní",J468,0)</f>
        <v>0</v>
      </c>
      <c r="BF468" s="220">
        <f>IF(N468="snížená",J468,0)</f>
        <v>0</v>
      </c>
      <c r="BG468" s="220">
        <f>IF(N468="zákl. přenesená",J468,0)</f>
        <v>0</v>
      </c>
      <c r="BH468" s="220">
        <f>IF(N468="sníž. přenesená",J468,0)</f>
        <v>0</v>
      </c>
      <c r="BI468" s="220">
        <f>IF(N468="nulová",J468,0)</f>
        <v>0</v>
      </c>
      <c r="BJ468" s="19" t="s">
        <v>80</v>
      </c>
      <c r="BK468" s="220">
        <f>ROUND(I468*H468,2)</f>
        <v>0</v>
      </c>
      <c r="BL468" s="19" t="s">
        <v>430</v>
      </c>
      <c r="BM468" s="219" t="s">
        <v>1516</v>
      </c>
    </row>
    <row r="469" s="2" customFormat="1">
      <c r="A469" s="40"/>
      <c r="B469" s="41"/>
      <c r="C469" s="42"/>
      <c r="D469" s="221" t="s">
        <v>137</v>
      </c>
      <c r="E469" s="42"/>
      <c r="F469" s="222" t="s">
        <v>1517</v>
      </c>
      <c r="G469" s="42"/>
      <c r="H469" s="42"/>
      <c r="I469" s="223"/>
      <c r="J469" s="42"/>
      <c r="K469" s="42"/>
      <c r="L469" s="46"/>
      <c r="M469" s="224"/>
      <c r="N469" s="225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137</v>
      </c>
      <c r="AU469" s="19" t="s">
        <v>82</v>
      </c>
    </row>
    <row r="470" s="13" customFormat="1">
      <c r="A470" s="13"/>
      <c r="B470" s="242"/>
      <c r="C470" s="243"/>
      <c r="D470" s="244" t="s">
        <v>470</v>
      </c>
      <c r="E470" s="245" t="s">
        <v>19</v>
      </c>
      <c r="F470" s="246" t="s">
        <v>1518</v>
      </c>
      <c r="G470" s="243"/>
      <c r="H470" s="247">
        <v>248.15299999999999</v>
      </c>
      <c r="I470" s="248"/>
      <c r="J470" s="243"/>
      <c r="K470" s="243"/>
      <c r="L470" s="249"/>
      <c r="M470" s="250"/>
      <c r="N470" s="251"/>
      <c r="O470" s="251"/>
      <c r="P470" s="251"/>
      <c r="Q470" s="251"/>
      <c r="R470" s="251"/>
      <c r="S470" s="251"/>
      <c r="T470" s="25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3" t="s">
        <v>470</v>
      </c>
      <c r="AU470" s="253" t="s">
        <v>82</v>
      </c>
      <c r="AV470" s="13" t="s">
        <v>82</v>
      </c>
      <c r="AW470" s="13" t="s">
        <v>33</v>
      </c>
      <c r="AX470" s="13" t="s">
        <v>72</v>
      </c>
      <c r="AY470" s="253" t="s">
        <v>128</v>
      </c>
    </row>
    <row r="471" s="13" customFormat="1">
      <c r="A471" s="13"/>
      <c r="B471" s="242"/>
      <c r="C471" s="243"/>
      <c r="D471" s="244" t="s">
        <v>470</v>
      </c>
      <c r="E471" s="245" t="s">
        <v>19</v>
      </c>
      <c r="F471" s="246" t="s">
        <v>1519</v>
      </c>
      <c r="G471" s="243"/>
      <c r="H471" s="247">
        <v>26.753</v>
      </c>
      <c r="I471" s="248"/>
      <c r="J471" s="243"/>
      <c r="K471" s="243"/>
      <c r="L471" s="249"/>
      <c r="M471" s="250"/>
      <c r="N471" s="251"/>
      <c r="O471" s="251"/>
      <c r="P471" s="251"/>
      <c r="Q471" s="251"/>
      <c r="R471" s="251"/>
      <c r="S471" s="251"/>
      <c r="T471" s="25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3" t="s">
        <v>470</v>
      </c>
      <c r="AU471" s="253" t="s">
        <v>82</v>
      </c>
      <c r="AV471" s="13" t="s">
        <v>82</v>
      </c>
      <c r="AW471" s="13" t="s">
        <v>33</v>
      </c>
      <c r="AX471" s="13" t="s">
        <v>72</v>
      </c>
      <c r="AY471" s="253" t="s">
        <v>128</v>
      </c>
    </row>
    <row r="472" s="13" customFormat="1">
      <c r="A472" s="13"/>
      <c r="B472" s="242"/>
      <c r="C472" s="243"/>
      <c r="D472" s="244" t="s">
        <v>470</v>
      </c>
      <c r="E472" s="245" t="s">
        <v>19</v>
      </c>
      <c r="F472" s="246" t="s">
        <v>1520</v>
      </c>
      <c r="G472" s="243"/>
      <c r="H472" s="247">
        <v>-11.725</v>
      </c>
      <c r="I472" s="248"/>
      <c r="J472" s="243"/>
      <c r="K472" s="243"/>
      <c r="L472" s="249"/>
      <c r="M472" s="250"/>
      <c r="N472" s="251"/>
      <c r="O472" s="251"/>
      <c r="P472" s="251"/>
      <c r="Q472" s="251"/>
      <c r="R472" s="251"/>
      <c r="S472" s="251"/>
      <c r="T472" s="25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3" t="s">
        <v>470</v>
      </c>
      <c r="AU472" s="253" t="s">
        <v>82</v>
      </c>
      <c r="AV472" s="13" t="s">
        <v>82</v>
      </c>
      <c r="AW472" s="13" t="s">
        <v>33</v>
      </c>
      <c r="AX472" s="13" t="s">
        <v>72</v>
      </c>
      <c r="AY472" s="253" t="s">
        <v>128</v>
      </c>
    </row>
    <row r="473" s="13" customFormat="1">
      <c r="A473" s="13"/>
      <c r="B473" s="242"/>
      <c r="C473" s="243"/>
      <c r="D473" s="244" t="s">
        <v>470</v>
      </c>
      <c r="E473" s="245" t="s">
        <v>19</v>
      </c>
      <c r="F473" s="246" t="s">
        <v>1521</v>
      </c>
      <c r="G473" s="243"/>
      <c r="H473" s="247">
        <v>-2.3399999999999999</v>
      </c>
      <c r="I473" s="248"/>
      <c r="J473" s="243"/>
      <c r="K473" s="243"/>
      <c r="L473" s="249"/>
      <c r="M473" s="250"/>
      <c r="N473" s="251"/>
      <c r="O473" s="251"/>
      <c r="P473" s="251"/>
      <c r="Q473" s="251"/>
      <c r="R473" s="251"/>
      <c r="S473" s="251"/>
      <c r="T473" s="25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3" t="s">
        <v>470</v>
      </c>
      <c r="AU473" s="253" t="s">
        <v>82</v>
      </c>
      <c r="AV473" s="13" t="s">
        <v>82</v>
      </c>
      <c r="AW473" s="13" t="s">
        <v>33</v>
      </c>
      <c r="AX473" s="13" t="s">
        <v>72</v>
      </c>
      <c r="AY473" s="253" t="s">
        <v>128</v>
      </c>
    </row>
    <row r="474" s="13" customFormat="1">
      <c r="A474" s="13"/>
      <c r="B474" s="242"/>
      <c r="C474" s="243"/>
      <c r="D474" s="244" t="s">
        <v>470</v>
      </c>
      <c r="E474" s="245" t="s">
        <v>19</v>
      </c>
      <c r="F474" s="246" t="s">
        <v>1522</v>
      </c>
      <c r="G474" s="243"/>
      <c r="H474" s="247">
        <v>-6.9299999999999997</v>
      </c>
      <c r="I474" s="248"/>
      <c r="J474" s="243"/>
      <c r="K474" s="243"/>
      <c r="L474" s="249"/>
      <c r="M474" s="250"/>
      <c r="N474" s="251"/>
      <c r="O474" s="251"/>
      <c r="P474" s="251"/>
      <c r="Q474" s="251"/>
      <c r="R474" s="251"/>
      <c r="S474" s="251"/>
      <c r="T474" s="25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3" t="s">
        <v>470</v>
      </c>
      <c r="AU474" s="253" t="s">
        <v>82</v>
      </c>
      <c r="AV474" s="13" t="s">
        <v>82</v>
      </c>
      <c r="AW474" s="13" t="s">
        <v>33</v>
      </c>
      <c r="AX474" s="13" t="s">
        <v>72</v>
      </c>
      <c r="AY474" s="253" t="s">
        <v>128</v>
      </c>
    </row>
    <row r="475" s="13" customFormat="1">
      <c r="A475" s="13"/>
      <c r="B475" s="242"/>
      <c r="C475" s="243"/>
      <c r="D475" s="244" t="s">
        <v>470</v>
      </c>
      <c r="E475" s="245" t="s">
        <v>19</v>
      </c>
      <c r="F475" s="246" t="s">
        <v>1523</v>
      </c>
      <c r="G475" s="243"/>
      <c r="H475" s="247">
        <v>-3.3999999999999999</v>
      </c>
      <c r="I475" s="248"/>
      <c r="J475" s="243"/>
      <c r="K475" s="243"/>
      <c r="L475" s="249"/>
      <c r="M475" s="250"/>
      <c r="N475" s="251"/>
      <c r="O475" s="251"/>
      <c r="P475" s="251"/>
      <c r="Q475" s="251"/>
      <c r="R475" s="251"/>
      <c r="S475" s="251"/>
      <c r="T475" s="25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3" t="s">
        <v>470</v>
      </c>
      <c r="AU475" s="253" t="s">
        <v>82</v>
      </c>
      <c r="AV475" s="13" t="s">
        <v>82</v>
      </c>
      <c r="AW475" s="13" t="s">
        <v>33</v>
      </c>
      <c r="AX475" s="13" t="s">
        <v>72</v>
      </c>
      <c r="AY475" s="253" t="s">
        <v>128</v>
      </c>
    </row>
    <row r="476" s="13" customFormat="1">
      <c r="A476" s="13"/>
      <c r="B476" s="242"/>
      <c r="C476" s="243"/>
      <c r="D476" s="244" t="s">
        <v>470</v>
      </c>
      <c r="E476" s="245" t="s">
        <v>19</v>
      </c>
      <c r="F476" s="246" t="s">
        <v>1524</v>
      </c>
      <c r="G476" s="243"/>
      <c r="H476" s="247">
        <v>-9.3000000000000007</v>
      </c>
      <c r="I476" s="248"/>
      <c r="J476" s="243"/>
      <c r="K476" s="243"/>
      <c r="L476" s="249"/>
      <c r="M476" s="250"/>
      <c r="N476" s="251"/>
      <c r="O476" s="251"/>
      <c r="P476" s="251"/>
      <c r="Q476" s="251"/>
      <c r="R476" s="251"/>
      <c r="S476" s="251"/>
      <c r="T476" s="25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3" t="s">
        <v>470</v>
      </c>
      <c r="AU476" s="253" t="s">
        <v>82</v>
      </c>
      <c r="AV476" s="13" t="s">
        <v>82</v>
      </c>
      <c r="AW476" s="13" t="s">
        <v>33</v>
      </c>
      <c r="AX476" s="13" t="s">
        <v>72</v>
      </c>
      <c r="AY476" s="253" t="s">
        <v>128</v>
      </c>
    </row>
    <row r="477" s="14" customFormat="1">
      <c r="A477" s="14"/>
      <c r="B477" s="254"/>
      <c r="C477" s="255"/>
      <c r="D477" s="244" t="s">
        <v>470</v>
      </c>
      <c r="E477" s="256" t="s">
        <v>19</v>
      </c>
      <c r="F477" s="257" t="s">
        <v>494</v>
      </c>
      <c r="G477" s="255"/>
      <c r="H477" s="258">
        <v>241.21099999999998</v>
      </c>
      <c r="I477" s="259"/>
      <c r="J477" s="255"/>
      <c r="K477" s="255"/>
      <c r="L477" s="260"/>
      <c r="M477" s="261"/>
      <c r="N477" s="262"/>
      <c r="O477" s="262"/>
      <c r="P477" s="262"/>
      <c r="Q477" s="262"/>
      <c r="R477" s="262"/>
      <c r="S477" s="262"/>
      <c r="T477" s="26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4" t="s">
        <v>470</v>
      </c>
      <c r="AU477" s="264" t="s">
        <v>82</v>
      </c>
      <c r="AV477" s="14" t="s">
        <v>430</v>
      </c>
      <c r="AW477" s="14" t="s">
        <v>33</v>
      </c>
      <c r="AX477" s="14" t="s">
        <v>80</v>
      </c>
      <c r="AY477" s="264" t="s">
        <v>128</v>
      </c>
    </row>
    <row r="478" s="2" customFormat="1" ht="16.5" customHeight="1">
      <c r="A478" s="40"/>
      <c r="B478" s="41"/>
      <c r="C478" s="207" t="s">
        <v>438</v>
      </c>
      <c r="D478" s="207" t="s">
        <v>131</v>
      </c>
      <c r="E478" s="208" t="s">
        <v>1525</v>
      </c>
      <c r="F478" s="209" t="s">
        <v>1526</v>
      </c>
      <c r="G478" s="210" t="s">
        <v>524</v>
      </c>
      <c r="H478" s="211">
        <v>18.096</v>
      </c>
      <c r="I478" s="212"/>
      <c r="J478" s="213">
        <f>ROUND(I478*H478,2)</f>
        <v>0</v>
      </c>
      <c r="K478" s="214"/>
      <c r="L478" s="46"/>
      <c r="M478" s="215" t="s">
        <v>19</v>
      </c>
      <c r="N478" s="216" t="s">
        <v>43</v>
      </c>
      <c r="O478" s="86"/>
      <c r="P478" s="217">
        <f>O478*H478</f>
        <v>0</v>
      </c>
      <c r="Q478" s="217">
        <v>0.024</v>
      </c>
      <c r="R478" s="217">
        <f>Q478*H478</f>
        <v>0.43430400000000002</v>
      </c>
      <c r="S478" s="217">
        <v>0.024</v>
      </c>
      <c r="T478" s="218">
        <f>S478*H478</f>
        <v>0.43430400000000002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9" t="s">
        <v>430</v>
      </c>
      <c r="AT478" s="219" t="s">
        <v>131</v>
      </c>
      <c r="AU478" s="219" t="s">
        <v>82</v>
      </c>
      <c r="AY478" s="19" t="s">
        <v>128</v>
      </c>
      <c r="BE478" s="220">
        <f>IF(N478="základní",J478,0)</f>
        <v>0</v>
      </c>
      <c r="BF478" s="220">
        <f>IF(N478="snížená",J478,0)</f>
        <v>0</v>
      </c>
      <c r="BG478" s="220">
        <f>IF(N478="zákl. přenesená",J478,0)</f>
        <v>0</v>
      </c>
      <c r="BH478" s="220">
        <f>IF(N478="sníž. přenesená",J478,0)</f>
        <v>0</v>
      </c>
      <c r="BI478" s="220">
        <f>IF(N478="nulová",J478,0)</f>
        <v>0</v>
      </c>
      <c r="BJ478" s="19" t="s">
        <v>80</v>
      </c>
      <c r="BK478" s="220">
        <f>ROUND(I478*H478,2)</f>
        <v>0</v>
      </c>
      <c r="BL478" s="19" t="s">
        <v>430</v>
      </c>
      <c r="BM478" s="219" t="s">
        <v>1527</v>
      </c>
    </row>
    <row r="479" s="2" customFormat="1">
      <c r="A479" s="40"/>
      <c r="B479" s="41"/>
      <c r="C479" s="42"/>
      <c r="D479" s="221" t="s">
        <v>137</v>
      </c>
      <c r="E479" s="42"/>
      <c r="F479" s="222" t="s">
        <v>1528</v>
      </c>
      <c r="G479" s="42"/>
      <c r="H479" s="42"/>
      <c r="I479" s="223"/>
      <c r="J479" s="42"/>
      <c r="K479" s="42"/>
      <c r="L479" s="46"/>
      <c r="M479" s="224"/>
      <c r="N479" s="225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137</v>
      </c>
      <c r="AU479" s="19" t="s">
        <v>82</v>
      </c>
    </row>
    <row r="480" s="13" customFormat="1">
      <c r="A480" s="13"/>
      <c r="B480" s="242"/>
      <c r="C480" s="243"/>
      <c r="D480" s="244" t="s">
        <v>470</v>
      </c>
      <c r="E480" s="245" t="s">
        <v>19</v>
      </c>
      <c r="F480" s="246" t="s">
        <v>1529</v>
      </c>
      <c r="G480" s="243"/>
      <c r="H480" s="247">
        <v>18.096</v>
      </c>
      <c r="I480" s="248"/>
      <c r="J480" s="243"/>
      <c r="K480" s="243"/>
      <c r="L480" s="249"/>
      <c r="M480" s="250"/>
      <c r="N480" s="251"/>
      <c r="O480" s="251"/>
      <c r="P480" s="251"/>
      <c r="Q480" s="251"/>
      <c r="R480" s="251"/>
      <c r="S480" s="251"/>
      <c r="T480" s="25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3" t="s">
        <v>470</v>
      </c>
      <c r="AU480" s="253" t="s">
        <v>82</v>
      </c>
      <c r="AV480" s="13" t="s">
        <v>82</v>
      </c>
      <c r="AW480" s="13" t="s">
        <v>33</v>
      </c>
      <c r="AX480" s="13" t="s">
        <v>80</v>
      </c>
      <c r="AY480" s="253" t="s">
        <v>128</v>
      </c>
    </row>
    <row r="481" s="2" customFormat="1" ht="21.75" customHeight="1">
      <c r="A481" s="40"/>
      <c r="B481" s="41"/>
      <c r="C481" s="207" t="s">
        <v>945</v>
      </c>
      <c r="D481" s="207" t="s">
        <v>131</v>
      </c>
      <c r="E481" s="208" t="s">
        <v>1530</v>
      </c>
      <c r="F481" s="209" t="s">
        <v>1531</v>
      </c>
      <c r="G481" s="210" t="s">
        <v>467</v>
      </c>
      <c r="H481" s="211">
        <v>5.8570000000000002</v>
      </c>
      <c r="I481" s="212"/>
      <c r="J481" s="213">
        <f>ROUND(I481*H481,2)</f>
        <v>0</v>
      </c>
      <c r="K481" s="214"/>
      <c r="L481" s="46"/>
      <c r="M481" s="215" t="s">
        <v>19</v>
      </c>
      <c r="N481" s="216" t="s">
        <v>43</v>
      </c>
      <c r="O481" s="86"/>
      <c r="P481" s="217">
        <f>O481*H481</f>
        <v>0</v>
      </c>
      <c r="Q481" s="217">
        <v>2.5018699999999998</v>
      </c>
      <c r="R481" s="217">
        <f>Q481*H481</f>
        <v>14.653452589999999</v>
      </c>
      <c r="S481" s="217">
        <v>0</v>
      </c>
      <c r="T481" s="218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9" t="s">
        <v>430</v>
      </c>
      <c r="AT481" s="219" t="s">
        <v>131</v>
      </c>
      <c r="AU481" s="219" t="s">
        <v>82</v>
      </c>
      <c r="AY481" s="19" t="s">
        <v>128</v>
      </c>
      <c r="BE481" s="220">
        <f>IF(N481="základní",J481,0)</f>
        <v>0</v>
      </c>
      <c r="BF481" s="220">
        <f>IF(N481="snížená",J481,0)</f>
        <v>0</v>
      </c>
      <c r="BG481" s="220">
        <f>IF(N481="zákl. přenesená",J481,0)</f>
        <v>0</v>
      </c>
      <c r="BH481" s="220">
        <f>IF(N481="sníž. přenesená",J481,0)</f>
        <v>0</v>
      </c>
      <c r="BI481" s="220">
        <f>IF(N481="nulová",J481,0)</f>
        <v>0</v>
      </c>
      <c r="BJ481" s="19" t="s">
        <v>80</v>
      </c>
      <c r="BK481" s="220">
        <f>ROUND(I481*H481,2)</f>
        <v>0</v>
      </c>
      <c r="BL481" s="19" t="s">
        <v>430</v>
      </c>
      <c r="BM481" s="219" t="s">
        <v>1532</v>
      </c>
    </row>
    <row r="482" s="2" customFormat="1">
      <c r="A482" s="40"/>
      <c r="B482" s="41"/>
      <c r="C482" s="42"/>
      <c r="D482" s="221" t="s">
        <v>137</v>
      </c>
      <c r="E482" s="42"/>
      <c r="F482" s="222" t="s">
        <v>1533</v>
      </c>
      <c r="G482" s="42"/>
      <c r="H482" s="42"/>
      <c r="I482" s="223"/>
      <c r="J482" s="42"/>
      <c r="K482" s="42"/>
      <c r="L482" s="46"/>
      <c r="M482" s="224"/>
      <c r="N482" s="225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137</v>
      </c>
      <c r="AU482" s="19" t="s">
        <v>82</v>
      </c>
    </row>
    <row r="483" s="15" customFormat="1">
      <c r="A483" s="15"/>
      <c r="B483" s="265"/>
      <c r="C483" s="266"/>
      <c r="D483" s="244" t="s">
        <v>470</v>
      </c>
      <c r="E483" s="267" t="s">
        <v>19</v>
      </c>
      <c r="F483" s="268" t="s">
        <v>1534</v>
      </c>
      <c r="G483" s="266"/>
      <c r="H483" s="267" t="s">
        <v>19</v>
      </c>
      <c r="I483" s="269"/>
      <c r="J483" s="266"/>
      <c r="K483" s="266"/>
      <c r="L483" s="270"/>
      <c r="M483" s="271"/>
      <c r="N483" s="272"/>
      <c r="O483" s="272"/>
      <c r="P483" s="272"/>
      <c r="Q483" s="272"/>
      <c r="R483" s="272"/>
      <c r="S483" s="272"/>
      <c r="T483" s="273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74" t="s">
        <v>470</v>
      </c>
      <c r="AU483" s="274" t="s">
        <v>82</v>
      </c>
      <c r="AV483" s="15" t="s">
        <v>80</v>
      </c>
      <c r="AW483" s="15" t="s">
        <v>33</v>
      </c>
      <c r="AX483" s="15" t="s">
        <v>72</v>
      </c>
      <c r="AY483" s="274" t="s">
        <v>128</v>
      </c>
    </row>
    <row r="484" s="13" customFormat="1">
      <c r="A484" s="13"/>
      <c r="B484" s="242"/>
      <c r="C484" s="243"/>
      <c r="D484" s="244" t="s">
        <v>470</v>
      </c>
      <c r="E484" s="245" t="s">
        <v>19</v>
      </c>
      <c r="F484" s="246" t="s">
        <v>1535</v>
      </c>
      <c r="G484" s="243"/>
      <c r="H484" s="247">
        <v>3.1880000000000002</v>
      </c>
      <c r="I484" s="248"/>
      <c r="J484" s="243"/>
      <c r="K484" s="243"/>
      <c r="L484" s="249"/>
      <c r="M484" s="250"/>
      <c r="N484" s="251"/>
      <c r="O484" s="251"/>
      <c r="P484" s="251"/>
      <c r="Q484" s="251"/>
      <c r="R484" s="251"/>
      <c r="S484" s="251"/>
      <c r="T484" s="25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3" t="s">
        <v>470</v>
      </c>
      <c r="AU484" s="253" t="s">
        <v>82</v>
      </c>
      <c r="AV484" s="13" t="s">
        <v>82</v>
      </c>
      <c r="AW484" s="13" t="s">
        <v>33</v>
      </c>
      <c r="AX484" s="13" t="s">
        <v>72</v>
      </c>
      <c r="AY484" s="253" t="s">
        <v>128</v>
      </c>
    </row>
    <row r="485" s="15" customFormat="1">
      <c r="A485" s="15"/>
      <c r="B485" s="265"/>
      <c r="C485" s="266"/>
      <c r="D485" s="244" t="s">
        <v>470</v>
      </c>
      <c r="E485" s="267" t="s">
        <v>19</v>
      </c>
      <c r="F485" s="268" t="s">
        <v>1536</v>
      </c>
      <c r="G485" s="266"/>
      <c r="H485" s="267" t="s">
        <v>19</v>
      </c>
      <c r="I485" s="269"/>
      <c r="J485" s="266"/>
      <c r="K485" s="266"/>
      <c r="L485" s="270"/>
      <c r="M485" s="271"/>
      <c r="N485" s="272"/>
      <c r="O485" s="272"/>
      <c r="P485" s="272"/>
      <c r="Q485" s="272"/>
      <c r="R485" s="272"/>
      <c r="S485" s="272"/>
      <c r="T485" s="273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4" t="s">
        <v>470</v>
      </c>
      <c r="AU485" s="274" t="s">
        <v>82</v>
      </c>
      <c r="AV485" s="15" t="s">
        <v>80</v>
      </c>
      <c r="AW485" s="15" t="s">
        <v>33</v>
      </c>
      <c r="AX485" s="15" t="s">
        <v>72</v>
      </c>
      <c r="AY485" s="274" t="s">
        <v>128</v>
      </c>
    </row>
    <row r="486" s="13" customFormat="1">
      <c r="A486" s="13"/>
      <c r="B486" s="242"/>
      <c r="C486" s="243"/>
      <c r="D486" s="244" t="s">
        <v>470</v>
      </c>
      <c r="E486" s="245" t="s">
        <v>19</v>
      </c>
      <c r="F486" s="246" t="s">
        <v>1537</v>
      </c>
      <c r="G486" s="243"/>
      <c r="H486" s="247">
        <v>1.72</v>
      </c>
      <c r="I486" s="248"/>
      <c r="J486" s="243"/>
      <c r="K486" s="243"/>
      <c r="L486" s="249"/>
      <c r="M486" s="250"/>
      <c r="N486" s="251"/>
      <c r="O486" s="251"/>
      <c r="P486" s="251"/>
      <c r="Q486" s="251"/>
      <c r="R486" s="251"/>
      <c r="S486" s="251"/>
      <c r="T486" s="25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3" t="s">
        <v>470</v>
      </c>
      <c r="AU486" s="253" t="s">
        <v>82</v>
      </c>
      <c r="AV486" s="13" t="s">
        <v>82</v>
      </c>
      <c r="AW486" s="13" t="s">
        <v>33</v>
      </c>
      <c r="AX486" s="13" t="s">
        <v>72</v>
      </c>
      <c r="AY486" s="253" t="s">
        <v>128</v>
      </c>
    </row>
    <row r="487" s="15" customFormat="1">
      <c r="A487" s="15"/>
      <c r="B487" s="265"/>
      <c r="C487" s="266"/>
      <c r="D487" s="244" t="s">
        <v>470</v>
      </c>
      <c r="E487" s="267" t="s">
        <v>19</v>
      </c>
      <c r="F487" s="268" t="s">
        <v>1538</v>
      </c>
      <c r="G487" s="266"/>
      <c r="H487" s="267" t="s">
        <v>19</v>
      </c>
      <c r="I487" s="269"/>
      <c r="J487" s="266"/>
      <c r="K487" s="266"/>
      <c r="L487" s="270"/>
      <c r="M487" s="271"/>
      <c r="N487" s="272"/>
      <c r="O487" s="272"/>
      <c r="P487" s="272"/>
      <c r="Q487" s="272"/>
      <c r="R487" s="272"/>
      <c r="S487" s="272"/>
      <c r="T487" s="273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74" t="s">
        <v>470</v>
      </c>
      <c r="AU487" s="274" t="s">
        <v>82</v>
      </c>
      <c r="AV487" s="15" t="s">
        <v>80</v>
      </c>
      <c r="AW487" s="15" t="s">
        <v>33</v>
      </c>
      <c r="AX487" s="15" t="s">
        <v>72</v>
      </c>
      <c r="AY487" s="274" t="s">
        <v>128</v>
      </c>
    </row>
    <row r="488" s="13" customFormat="1">
      <c r="A488" s="13"/>
      <c r="B488" s="242"/>
      <c r="C488" s="243"/>
      <c r="D488" s="244" t="s">
        <v>470</v>
      </c>
      <c r="E488" s="245" t="s">
        <v>19</v>
      </c>
      <c r="F488" s="246" t="s">
        <v>1539</v>
      </c>
      <c r="G488" s="243"/>
      <c r="H488" s="247">
        <v>0.94899999999999995</v>
      </c>
      <c r="I488" s="248"/>
      <c r="J488" s="243"/>
      <c r="K488" s="243"/>
      <c r="L488" s="249"/>
      <c r="M488" s="250"/>
      <c r="N488" s="251"/>
      <c r="O488" s="251"/>
      <c r="P488" s="251"/>
      <c r="Q488" s="251"/>
      <c r="R488" s="251"/>
      <c r="S488" s="251"/>
      <c r="T488" s="25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3" t="s">
        <v>470</v>
      </c>
      <c r="AU488" s="253" t="s">
        <v>82</v>
      </c>
      <c r="AV488" s="13" t="s">
        <v>82</v>
      </c>
      <c r="AW488" s="13" t="s">
        <v>33</v>
      </c>
      <c r="AX488" s="13" t="s">
        <v>72</v>
      </c>
      <c r="AY488" s="253" t="s">
        <v>128</v>
      </c>
    </row>
    <row r="489" s="14" customFormat="1">
      <c r="A489" s="14"/>
      <c r="B489" s="254"/>
      <c r="C489" s="255"/>
      <c r="D489" s="244" t="s">
        <v>470</v>
      </c>
      <c r="E489" s="256" t="s">
        <v>19</v>
      </c>
      <c r="F489" s="257" t="s">
        <v>494</v>
      </c>
      <c r="G489" s="255"/>
      <c r="H489" s="258">
        <v>5.8570000000000002</v>
      </c>
      <c r="I489" s="259"/>
      <c r="J489" s="255"/>
      <c r="K489" s="255"/>
      <c r="L489" s="260"/>
      <c r="M489" s="261"/>
      <c r="N489" s="262"/>
      <c r="O489" s="262"/>
      <c r="P489" s="262"/>
      <c r="Q489" s="262"/>
      <c r="R489" s="262"/>
      <c r="S489" s="262"/>
      <c r="T489" s="26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4" t="s">
        <v>470</v>
      </c>
      <c r="AU489" s="264" t="s">
        <v>82</v>
      </c>
      <c r="AV489" s="14" t="s">
        <v>430</v>
      </c>
      <c r="AW489" s="14" t="s">
        <v>33</v>
      </c>
      <c r="AX489" s="14" t="s">
        <v>80</v>
      </c>
      <c r="AY489" s="264" t="s">
        <v>128</v>
      </c>
    </row>
    <row r="490" s="2" customFormat="1" ht="24.15" customHeight="1">
      <c r="A490" s="40"/>
      <c r="B490" s="41"/>
      <c r="C490" s="207" t="s">
        <v>443</v>
      </c>
      <c r="D490" s="207" t="s">
        <v>131</v>
      </c>
      <c r="E490" s="208" t="s">
        <v>1540</v>
      </c>
      <c r="F490" s="209" t="s">
        <v>1541</v>
      </c>
      <c r="G490" s="210" t="s">
        <v>467</v>
      </c>
      <c r="H490" s="211">
        <v>0.47599999999999998</v>
      </c>
      <c r="I490" s="212"/>
      <c r="J490" s="213">
        <f>ROUND(I490*H490,2)</f>
        <v>0</v>
      </c>
      <c r="K490" s="214"/>
      <c r="L490" s="46"/>
      <c r="M490" s="215" t="s">
        <v>19</v>
      </c>
      <c r="N490" s="216" t="s">
        <v>43</v>
      </c>
      <c r="O490" s="86"/>
      <c r="P490" s="217">
        <f>O490*H490</f>
        <v>0</v>
      </c>
      <c r="Q490" s="217">
        <v>2.3010199999999998</v>
      </c>
      <c r="R490" s="217">
        <f>Q490*H490</f>
        <v>1.0952855199999998</v>
      </c>
      <c r="S490" s="217">
        <v>0</v>
      </c>
      <c r="T490" s="218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9" t="s">
        <v>430</v>
      </c>
      <c r="AT490" s="219" t="s">
        <v>131</v>
      </c>
      <c r="AU490" s="219" t="s">
        <v>82</v>
      </c>
      <c r="AY490" s="19" t="s">
        <v>128</v>
      </c>
      <c r="BE490" s="220">
        <f>IF(N490="základní",J490,0)</f>
        <v>0</v>
      </c>
      <c r="BF490" s="220">
        <f>IF(N490="snížená",J490,0)</f>
        <v>0</v>
      </c>
      <c r="BG490" s="220">
        <f>IF(N490="zákl. přenesená",J490,0)</f>
        <v>0</v>
      </c>
      <c r="BH490" s="220">
        <f>IF(N490="sníž. přenesená",J490,0)</f>
        <v>0</v>
      </c>
      <c r="BI490" s="220">
        <f>IF(N490="nulová",J490,0)</f>
        <v>0</v>
      </c>
      <c r="BJ490" s="19" t="s">
        <v>80</v>
      </c>
      <c r="BK490" s="220">
        <f>ROUND(I490*H490,2)</f>
        <v>0</v>
      </c>
      <c r="BL490" s="19" t="s">
        <v>430</v>
      </c>
      <c r="BM490" s="219" t="s">
        <v>1542</v>
      </c>
    </row>
    <row r="491" s="2" customFormat="1">
      <c r="A491" s="40"/>
      <c r="B491" s="41"/>
      <c r="C491" s="42"/>
      <c r="D491" s="221" t="s">
        <v>137</v>
      </c>
      <c r="E491" s="42"/>
      <c r="F491" s="222" t="s">
        <v>1543</v>
      </c>
      <c r="G491" s="42"/>
      <c r="H491" s="42"/>
      <c r="I491" s="223"/>
      <c r="J491" s="42"/>
      <c r="K491" s="42"/>
      <c r="L491" s="46"/>
      <c r="M491" s="224"/>
      <c r="N491" s="225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137</v>
      </c>
      <c r="AU491" s="19" t="s">
        <v>82</v>
      </c>
    </row>
    <row r="492" s="13" customFormat="1">
      <c r="A492" s="13"/>
      <c r="B492" s="242"/>
      <c r="C492" s="243"/>
      <c r="D492" s="244" t="s">
        <v>470</v>
      </c>
      <c r="E492" s="245" t="s">
        <v>19</v>
      </c>
      <c r="F492" s="246" t="s">
        <v>1544</v>
      </c>
      <c r="G492" s="243"/>
      <c r="H492" s="247">
        <v>0.47599999999999998</v>
      </c>
      <c r="I492" s="248"/>
      <c r="J492" s="243"/>
      <c r="K492" s="243"/>
      <c r="L492" s="249"/>
      <c r="M492" s="250"/>
      <c r="N492" s="251"/>
      <c r="O492" s="251"/>
      <c r="P492" s="251"/>
      <c r="Q492" s="251"/>
      <c r="R492" s="251"/>
      <c r="S492" s="251"/>
      <c r="T492" s="25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3" t="s">
        <v>470</v>
      </c>
      <c r="AU492" s="253" t="s">
        <v>82</v>
      </c>
      <c r="AV492" s="13" t="s">
        <v>82</v>
      </c>
      <c r="AW492" s="13" t="s">
        <v>33</v>
      </c>
      <c r="AX492" s="13" t="s">
        <v>80</v>
      </c>
      <c r="AY492" s="253" t="s">
        <v>128</v>
      </c>
    </row>
    <row r="493" s="2" customFormat="1" ht="24.15" customHeight="1">
      <c r="A493" s="40"/>
      <c r="B493" s="41"/>
      <c r="C493" s="207" t="s">
        <v>139</v>
      </c>
      <c r="D493" s="207" t="s">
        <v>131</v>
      </c>
      <c r="E493" s="208" t="s">
        <v>1545</v>
      </c>
      <c r="F493" s="209" t="s">
        <v>1546</v>
      </c>
      <c r="G493" s="210" t="s">
        <v>467</v>
      </c>
      <c r="H493" s="211">
        <v>5.8570000000000002</v>
      </c>
      <c r="I493" s="212"/>
      <c r="J493" s="213">
        <f>ROUND(I493*H493,2)</f>
        <v>0</v>
      </c>
      <c r="K493" s="214"/>
      <c r="L493" s="46"/>
      <c r="M493" s="215" t="s">
        <v>19</v>
      </c>
      <c r="N493" s="216" t="s">
        <v>43</v>
      </c>
      <c r="O493" s="86"/>
      <c r="P493" s="217">
        <f>O493*H493</f>
        <v>0</v>
      </c>
      <c r="Q493" s="217">
        <v>0</v>
      </c>
      <c r="R493" s="217">
        <f>Q493*H493</f>
        <v>0</v>
      </c>
      <c r="S493" s="217">
        <v>0</v>
      </c>
      <c r="T493" s="218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9" t="s">
        <v>430</v>
      </c>
      <c r="AT493" s="219" t="s">
        <v>131</v>
      </c>
      <c r="AU493" s="219" t="s">
        <v>82</v>
      </c>
      <c r="AY493" s="19" t="s">
        <v>128</v>
      </c>
      <c r="BE493" s="220">
        <f>IF(N493="základní",J493,0)</f>
        <v>0</v>
      </c>
      <c r="BF493" s="220">
        <f>IF(N493="snížená",J493,0)</f>
        <v>0</v>
      </c>
      <c r="BG493" s="220">
        <f>IF(N493="zákl. přenesená",J493,0)</f>
        <v>0</v>
      </c>
      <c r="BH493" s="220">
        <f>IF(N493="sníž. přenesená",J493,0)</f>
        <v>0</v>
      </c>
      <c r="BI493" s="220">
        <f>IF(N493="nulová",J493,0)</f>
        <v>0</v>
      </c>
      <c r="BJ493" s="19" t="s">
        <v>80</v>
      </c>
      <c r="BK493" s="220">
        <f>ROUND(I493*H493,2)</f>
        <v>0</v>
      </c>
      <c r="BL493" s="19" t="s">
        <v>430</v>
      </c>
      <c r="BM493" s="219" t="s">
        <v>1547</v>
      </c>
    </row>
    <row r="494" s="2" customFormat="1">
      <c r="A494" s="40"/>
      <c r="B494" s="41"/>
      <c r="C494" s="42"/>
      <c r="D494" s="221" t="s">
        <v>137</v>
      </c>
      <c r="E494" s="42"/>
      <c r="F494" s="222" t="s">
        <v>1548</v>
      </c>
      <c r="G494" s="42"/>
      <c r="H494" s="42"/>
      <c r="I494" s="223"/>
      <c r="J494" s="42"/>
      <c r="K494" s="42"/>
      <c r="L494" s="46"/>
      <c r="M494" s="224"/>
      <c r="N494" s="225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137</v>
      </c>
      <c r="AU494" s="19" t="s">
        <v>82</v>
      </c>
    </row>
    <row r="495" s="2" customFormat="1" ht="16.5" customHeight="1">
      <c r="A495" s="40"/>
      <c r="B495" s="41"/>
      <c r="C495" s="207" t="s">
        <v>166</v>
      </c>
      <c r="D495" s="207" t="s">
        <v>131</v>
      </c>
      <c r="E495" s="208" t="s">
        <v>1549</v>
      </c>
      <c r="F495" s="209" t="s">
        <v>1550</v>
      </c>
      <c r="G495" s="210" t="s">
        <v>497</v>
      </c>
      <c r="H495" s="211">
        <v>0.16700000000000001</v>
      </c>
      <c r="I495" s="212"/>
      <c r="J495" s="213">
        <f>ROUND(I495*H495,2)</f>
        <v>0</v>
      </c>
      <c r="K495" s="214"/>
      <c r="L495" s="46"/>
      <c r="M495" s="215" t="s">
        <v>19</v>
      </c>
      <c r="N495" s="216" t="s">
        <v>43</v>
      </c>
      <c r="O495" s="86"/>
      <c r="P495" s="217">
        <f>O495*H495</f>
        <v>0</v>
      </c>
      <c r="Q495" s="217">
        <v>1.06277</v>
      </c>
      <c r="R495" s="217">
        <f>Q495*H495</f>
        <v>0.17748259</v>
      </c>
      <c r="S495" s="217">
        <v>0</v>
      </c>
      <c r="T495" s="218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9" t="s">
        <v>430</v>
      </c>
      <c r="AT495" s="219" t="s">
        <v>131</v>
      </c>
      <c r="AU495" s="219" t="s">
        <v>82</v>
      </c>
      <c r="AY495" s="19" t="s">
        <v>128</v>
      </c>
      <c r="BE495" s="220">
        <f>IF(N495="základní",J495,0)</f>
        <v>0</v>
      </c>
      <c r="BF495" s="220">
        <f>IF(N495="snížená",J495,0)</f>
        <v>0</v>
      </c>
      <c r="BG495" s="220">
        <f>IF(N495="zákl. přenesená",J495,0)</f>
        <v>0</v>
      </c>
      <c r="BH495" s="220">
        <f>IF(N495="sníž. přenesená",J495,0)</f>
        <v>0</v>
      </c>
      <c r="BI495" s="220">
        <f>IF(N495="nulová",J495,0)</f>
        <v>0</v>
      </c>
      <c r="BJ495" s="19" t="s">
        <v>80</v>
      </c>
      <c r="BK495" s="220">
        <f>ROUND(I495*H495,2)</f>
        <v>0</v>
      </c>
      <c r="BL495" s="19" t="s">
        <v>430</v>
      </c>
      <c r="BM495" s="219" t="s">
        <v>1551</v>
      </c>
    </row>
    <row r="496" s="2" customFormat="1">
      <c r="A496" s="40"/>
      <c r="B496" s="41"/>
      <c r="C496" s="42"/>
      <c r="D496" s="221" t="s">
        <v>137</v>
      </c>
      <c r="E496" s="42"/>
      <c r="F496" s="222" t="s">
        <v>1552</v>
      </c>
      <c r="G496" s="42"/>
      <c r="H496" s="42"/>
      <c r="I496" s="223"/>
      <c r="J496" s="42"/>
      <c r="K496" s="42"/>
      <c r="L496" s="46"/>
      <c r="M496" s="224"/>
      <c r="N496" s="225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137</v>
      </c>
      <c r="AU496" s="19" t="s">
        <v>82</v>
      </c>
    </row>
    <row r="497" s="15" customFormat="1">
      <c r="A497" s="15"/>
      <c r="B497" s="265"/>
      <c r="C497" s="266"/>
      <c r="D497" s="244" t="s">
        <v>470</v>
      </c>
      <c r="E497" s="267" t="s">
        <v>19</v>
      </c>
      <c r="F497" s="268" t="s">
        <v>1534</v>
      </c>
      <c r="G497" s="266"/>
      <c r="H497" s="267" t="s">
        <v>19</v>
      </c>
      <c r="I497" s="269"/>
      <c r="J497" s="266"/>
      <c r="K497" s="266"/>
      <c r="L497" s="270"/>
      <c r="M497" s="271"/>
      <c r="N497" s="272"/>
      <c r="O497" s="272"/>
      <c r="P497" s="272"/>
      <c r="Q497" s="272"/>
      <c r="R497" s="272"/>
      <c r="S497" s="272"/>
      <c r="T497" s="273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4" t="s">
        <v>470</v>
      </c>
      <c r="AU497" s="274" t="s">
        <v>82</v>
      </c>
      <c r="AV497" s="15" t="s">
        <v>80</v>
      </c>
      <c r="AW497" s="15" t="s">
        <v>33</v>
      </c>
      <c r="AX497" s="15" t="s">
        <v>72</v>
      </c>
      <c r="AY497" s="274" t="s">
        <v>128</v>
      </c>
    </row>
    <row r="498" s="13" customFormat="1">
      <c r="A498" s="13"/>
      <c r="B498" s="242"/>
      <c r="C498" s="243"/>
      <c r="D498" s="244" t="s">
        <v>470</v>
      </c>
      <c r="E498" s="245" t="s">
        <v>19</v>
      </c>
      <c r="F498" s="246" t="s">
        <v>1553</v>
      </c>
      <c r="G498" s="243"/>
      <c r="H498" s="247">
        <v>0.10299999999999999</v>
      </c>
      <c r="I498" s="248"/>
      <c r="J498" s="243"/>
      <c r="K498" s="243"/>
      <c r="L498" s="249"/>
      <c r="M498" s="250"/>
      <c r="N498" s="251"/>
      <c r="O498" s="251"/>
      <c r="P498" s="251"/>
      <c r="Q498" s="251"/>
      <c r="R498" s="251"/>
      <c r="S498" s="251"/>
      <c r="T498" s="25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3" t="s">
        <v>470</v>
      </c>
      <c r="AU498" s="253" t="s">
        <v>82</v>
      </c>
      <c r="AV498" s="13" t="s">
        <v>82</v>
      </c>
      <c r="AW498" s="13" t="s">
        <v>33</v>
      </c>
      <c r="AX498" s="13" t="s">
        <v>72</v>
      </c>
      <c r="AY498" s="253" t="s">
        <v>128</v>
      </c>
    </row>
    <row r="499" s="15" customFormat="1">
      <c r="A499" s="15"/>
      <c r="B499" s="265"/>
      <c r="C499" s="266"/>
      <c r="D499" s="244" t="s">
        <v>470</v>
      </c>
      <c r="E499" s="267" t="s">
        <v>19</v>
      </c>
      <c r="F499" s="268" t="s">
        <v>1536</v>
      </c>
      <c r="G499" s="266"/>
      <c r="H499" s="267" t="s">
        <v>19</v>
      </c>
      <c r="I499" s="269"/>
      <c r="J499" s="266"/>
      <c r="K499" s="266"/>
      <c r="L499" s="270"/>
      <c r="M499" s="271"/>
      <c r="N499" s="272"/>
      <c r="O499" s="272"/>
      <c r="P499" s="272"/>
      <c r="Q499" s="272"/>
      <c r="R499" s="272"/>
      <c r="S499" s="272"/>
      <c r="T499" s="273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74" t="s">
        <v>470</v>
      </c>
      <c r="AU499" s="274" t="s">
        <v>82</v>
      </c>
      <c r="AV499" s="15" t="s">
        <v>80</v>
      </c>
      <c r="AW499" s="15" t="s">
        <v>33</v>
      </c>
      <c r="AX499" s="15" t="s">
        <v>72</v>
      </c>
      <c r="AY499" s="274" t="s">
        <v>128</v>
      </c>
    </row>
    <row r="500" s="13" customFormat="1">
      <c r="A500" s="13"/>
      <c r="B500" s="242"/>
      <c r="C500" s="243"/>
      <c r="D500" s="244" t="s">
        <v>470</v>
      </c>
      <c r="E500" s="245" t="s">
        <v>19</v>
      </c>
      <c r="F500" s="246" t="s">
        <v>1554</v>
      </c>
      <c r="G500" s="243"/>
      <c r="H500" s="247">
        <v>0.041000000000000002</v>
      </c>
      <c r="I500" s="248"/>
      <c r="J500" s="243"/>
      <c r="K500" s="243"/>
      <c r="L500" s="249"/>
      <c r="M500" s="250"/>
      <c r="N500" s="251"/>
      <c r="O500" s="251"/>
      <c r="P500" s="251"/>
      <c r="Q500" s="251"/>
      <c r="R500" s="251"/>
      <c r="S500" s="251"/>
      <c r="T500" s="25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3" t="s">
        <v>470</v>
      </c>
      <c r="AU500" s="253" t="s">
        <v>82</v>
      </c>
      <c r="AV500" s="13" t="s">
        <v>82</v>
      </c>
      <c r="AW500" s="13" t="s">
        <v>33</v>
      </c>
      <c r="AX500" s="13" t="s">
        <v>72</v>
      </c>
      <c r="AY500" s="253" t="s">
        <v>128</v>
      </c>
    </row>
    <row r="501" s="15" customFormat="1">
      <c r="A501" s="15"/>
      <c r="B501" s="265"/>
      <c r="C501" s="266"/>
      <c r="D501" s="244" t="s">
        <v>470</v>
      </c>
      <c r="E501" s="267" t="s">
        <v>19</v>
      </c>
      <c r="F501" s="268" t="s">
        <v>1538</v>
      </c>
      <c r="G501" s="266"/>
      <c r="H501" s="267" t="s">
        <v>19</v>
      </c>
      <c r="I501" s="269"/>
      <c r="J501" s="266"/>
      <c r="K501" s="266"/>
      <c r="L501" s="270"/>
      <c r="M501" s="271"/>
      <c r="N501" s="272"/>
      <c r="O501" s="272"/>
      <c r="P501" s="272"/>
      <c r="Q501" s="272"/>
      <c r="R501" s="272"/>
      <c r="S501" s="272"/>
      <c r="T501" s="273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4" t="s">
        <v>470</v>
      </c>
      <c r="AU501" s="274" t="s">
        <v>82</v>
      </c>
      <c r="AV501" s="15" t="s">
        <v>80</v>
      </c>
      <c r="AW501" s="15" t="s">
        <v>33</v>
      </c>
      <c r="AX501" s="15" t="s">
        <v>72</v>
      </c>
      <c r="AY501" s="274" t="s">
        <v>128</v>
      </c>
    </row>
    <row r="502" s="13" customFormat="1">
      <c r="A502" s="13"/>
      <c r="B502" s="242"/>
      <c r="C502" s="243"/>
      <c r="D502" s="244" t="s">
        <v>470</v>
      </c>
      <c r="E502" s="245" t="s">
        <v>19</v>
      </c>
      <c r="F502" s="246" t="s">
        <v>1555</v>
      </c>
      <c r="G502" s="243"/>
      <c r="H502" s="247">
        <v>0.023</v>
      </c>
      <c r="I502" s="248"/>
      <c r="J502" s="243"/>
      <c r="K502" s="243"/>
      <c r="L502" s="249"/>
      <c r="M502" s="250"/>
      <c r="N502" s="251"/>
      <c r="O502" s="251"/>
      <c r="P502" s="251"/>
      <c r="Q502" s="251"/>
      <c r="R502" s="251"/>
      <c r="S502" s="251"/>
      <c r="T502" s="25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3" t="s">
        <v>470</v>
      </c>
      <c r="AU502" s="253" t="s">
        <v>82</v>
      </c>
      <c r="AV502" s="13" t="s">
        <v>82</v>
      </c>
      <c r="AW502" s="13" t="s">
        <v>33</v>
      </c>
      <c r="AX502" s="13" t="s">
        <v>72</v>
      </c>
      <c r="AY502" s="253" t="s">
        <v>128</v>
      </c>
    </row>
    <row r="503" s="14" customFormat="1">
      <c r="A503" s="14"/>
      <c r="B503" s="254"/>
      <c r="C503" s="255"/>
      <c r="D503" s="244" t="s">
        <v>470</v>
      </c>
      <c r="E503" s="256" t="s">
        <v>19</v>
      </c>
      <c r="F503" s="257" t="s">
        <v>494</v>
      </c>
      <c r="G503" s="255"/>
      <c r="H503" s="258">
        <v>0.16699999999999998</v>
      </c>
      <c r="I503" s="259"/>
      <c r="J503" s="255"/>
      <c r="K503" s="255"/>
      <c r="L503" s="260"/>
      <c r="M503" s="261"/>
      <c r="N503" s="262"/>
      <c r="O503" s="262"/>
      <c r="P503" s="262"/>
      <c r="Q503" s="262"/>
      <c r="R503" s="262"/>
      <c r="S503" s="262"/>
      <c r="T503" s="26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4" t="s">
        <v>470</v>
      </c>
      <c r="AU503" s="264" t="s">
        <v>82</v>
      </c>
      <c r="AV503" s="14" t="s">
        <v>430</v>
      </c>
      <c r="AW503" s="14" t="s">
        <v>33</v>
      </c>
      <c r="AX503" s="14" t="s">
        <v>80</v>
      </c>
      <c r="AY503" s="264" t="s">
        <v>128</v>
      </c>
    </row>
    <row r="504" s="2" customFormat="1" ht="21.75" customHeight="1">
      <c r="A504" s="40"/>
      <c r="B504" s="41"/>
      <c r="C504" s="207" t="s">
        <v>171</v>
      </c>
      <c r="D504" s="207" t="s">
        <v>131</v>
      </c>
      <c r="E504" s="208" t="s">
        <v>1556</v>
      </c>
      <c r="F504" s="209" t="s">
        <v>1557</v>
      </c>
      <c r="G504" s="210" t="s">
        <v>524</v>
      </c>
      <c r="H504" s="211">
        <v>5.0800000000000001</v>
      </c>
      <c r="I504" s="212"/>
      <c r="J504" s="213">
        <f>ROUND(I504*H504,2)</f>
        <v>0</v>
      </c>
      <c r="K504" s="214"/>
      <c r="L504" s="46"/>
      <c r="M504" s="215" t="s">
        <v>19</v>
      </c>
      <c r="N504" s="216" t="s">
        <v>43</v>
      </c>
      <c r="O504" s="86"/>
      <c r="P504" s="217">
        <f>O504*H504</f>
        <v>0</v>
      </c>
      <c r="Q504" s="217">
        <v>0.042000000000000003</v>
      </c>
      <c r="R504" s="217">
        <f>Q504*H504</f>
        <v>0.21336000000000002</v>
      </c>
      <c r="S504" s="217">
        <v>0</v>
      </c>
      <c r="T504" s="218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9" t="s">
        <v>430</v>
      </c>
      <c r="AT504" s="219" t="s">
        <v>131</v>
      </c>
      <c r="AU504" s="219" t="s">
        <v>82</v>
      </c>
      <c r="AY504" s="19" t="s">
        <v>128</v>
      </c>
      <c r="BE504" s="220">
        <f>IF(N504="základní",J504,0)</f>
        <v>0</v>
      </c>
      <c r="BF504" s="220">
        <f>IF(N504="snížená",J504,0)</f>
        <v>0</v>
      </c>
      <c r="BG504" s="220">
        <f>IF(N504="zákl. přenesená",J504,0)</f>
        <v>0</v>
      </c>
      <c r="BH504" s="220">
        <f>IF(N504="sníž. přenesená",J504,0)</f>
        <v>0</v>
      </c>
      <c r="BI504" s="220">
        <f>IF(N504="nulová",J504,0)</f>
        <v>0</v>
      </c>
      <c r="BJ504" s="19" t="s">
        <v>80</v>
      </c>
      <c r="BK504" s="220">
        <f>ROUND(I504*H504,2)</f>
        <v>0</v>
      </c>
      <c r="BL504" s="19" t="s">
        <v>430</v>
      </c>
      <c r="BM504" s="219" t="s">
        <v>1558</v>
      </c>
    </row>
    <row r="505" s="2" customFormat="1">
      <c r="A505" s="40"/>
      <c r="B505" s="41"/>
      <c r="C505" s="42"/>
      <c r="D505" s="221" t="s">
        <v>137</v>
      </c>
      <c r="E505" s="42"/>
      <c r="F505" s="222" t="s">
        <v>1559</v>
      </c>
      <c r="G505" s="42"/>
      <c r="H505" s="42"/>
      <c r="I505" s="223"/>
      <c r="J505" s="42"/>
      <c r="K505" s="42"/>
      <c r="L505" s="46"/>
      <c r="M505" s="224"/>
      <c r="N505" s="225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137</v>
      </c>
      <c r="AU505" s="19" t="s">
        <v>82</v>
      </c>
    </row>
    <row r="506" s="15" customFormat="1">
      <c r="A506" s="15"/>
      <c r="B506" s="265"/>
      <c r="C506" s="266"/>
      <c r="D506" s="244" t="s">
        <v>470</v>
      </c>
      <c r="E506" s="267" t="s">
        <v>19</v>
      </c>
      <c r="F506" s="268" t="s">
        <v>1560</v>
      </c>
      <c r="G506" s="266"/>
      <c r="H506" s="267" t="s">
        <v>19</v>
      </c>
      <c r="I506" s="269"/>
      <c r="J506" s="266"/>
      <c r="K506" s="266"/>
      <c r="L506" s="270"/>
      <c r="M506" s="271"/>
      <c r="N506" s="272"/>
      <c r="O506" s="272"/>
      <c r="P506" s="272"/>
      <c r="Q506" s="272"/>
      <c r="R506" s="272"/>
      <c r="S506" s="272"/>
      <c r="T506" s="273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4" t="s">
        <v>470</v>
      </c>
      <c r="AU506" s="274" t="s">
        <v>82</v>
      </c>
      <c r="AV506" s="15" t="s">
        <v>80</v>
      </c>
      <c r="AW506" s="15" t="s">
        <v>33</v>
      </c>
      <c r="AX506" s="15" t="s">
        <v>72</v>
      </c>
      <c r="AY506" s="274" t="s">
        <v>128</v>
      </c>
    </row>
    <row r="507" s="13" customFormat="1">
      <c r="A507" s="13"/>
      <c r="B507" s="242"/>
      <c r="C507" s="243"/>
      <c r="D507" s="244" t="s">
        <v>470</v>
      </c>
      <c r="E507" s="245" t="s">
        <v>19</v>
      </c>
      <c r="F507" s="246" t="s">
        <v>1561</v>
      </c>
      <c r="G507" s="243"/>
      <c r="H507" s="247">
        <v>5.0800000000000001</v>
      </c>
      <c r="I507" s="248"/>
      <c r="J507" s="243"/>
      <c r="K507" s="243"/>
      <c r="L507" s="249"/>
      <c r="M507" s="250"/>
      <c r="N507" s="251"/>
      <c r="O507" s="251"/>
      <c r="P507" s="251"/>
      <c r="Q507" s="251"/>
      <c r="R507" s="251"/>
      <c r="S507" s="251"/>
      <c r="T507" s="25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3" t="s">
        <v>470</v>
      </c>
      <c r="AU507" s="253" t="s">
        <v>82</v>
      </c>
      <c r="AV507" s="13" t="s">
        <v>82</v>
      </c>
      <c r="AW507" s="13" t="s">
        <v>33</v>
      </c>
      <c r="AX507" s="13" t="s">
        <v>80</v>
      </c>
      <c r="AY507" s="253" t="s">
        <v>128</v>
      </c>
    </row>
    <row r="508" s="2" customFormat="1" ht="33" customHeight="1">
      <c r="A508" s="40"/>
      <c r="B508" s="41"/>
      <c r="C508" s="207" t="s">
        <v>148</v>
      </c>
      <c r="D508" s="207" t="s">
        <v>131</v>
      </c>
      <c r="E508" s="208" t="s">
        <v>1562</v>
      </c>
      <c r="F508" s="209" t="s">
        <v>1563</v>
      </c>
      <c r="G508" s="210" t="s">
        <v>524</v>
      </c>
      <c r="H508" s="211">
        <v>41.600000000000001</v>
      </c>
      <c r="I508" s="212"/>
      <c r="J508" s="213">
        <f>ROUND(I508*H508,2)</f>
        <v>0</v>
      </c>
      <c r="K508" s="214"/>
      <c r="L508" s="46"/>
      <c r="M508" s="215" t="s">
        <v>19</v>
      </c>
      <c r="N508" s="216" t="s">
        <v>43</v>
      </c>
      <c r="O508" s="86"/>
      <c r="P508" s="217">
        <f>O508*H508</f>
        <v>0</v>
      </c>
      <c r="Q508" s="217">
        <v>0.026339999999999999</v>
      </c>
      <c r="R508" s="217">
        <f>Q508*H508</f>
        <v>1.0957440000000001</v>
      </c>
      <c r="S508" s="217">
        <v>0</v>
      </c>
      <c r="T508" s="218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9" t="s">
        <v>430</v>
      </c>
      <c r="AT508" s="219" t="s">
        <v>131</v>
      </c>
      <c r="AU508" s="219" t="s">
        <v>82</v>
      </c>
      <c r="AY508" s="19" t="s">
        <v>128</v>
      </c>
      <c r="BE508" s="220">
        <f>IF(N508="základní",J508,0)</f>
        <v>0</v>
      </c>
      <c r="BF508" s="220">
        <f>IF(N508="snížená",J508,0)</f>
        <v>0</v>
      </c>
      <c r="BG508" s="220">
        <f>IF(N508="zákl. přenesená",J508,0)</f>
        <v>0</v>
      </c>
      <c r="BH508" s="220">
        <f>IF(N508="sníž. přenesená",J508,0)</f>
        <v>0</v>
      </c>
      <c r="BI508" s="220">
        <f>IF(N508="nulová",J508,0)</f>
        <v>0</v>
      </c>
      <c r="BJ508" s="19" t="s">
        <v>80</v>
      </c>
      <c r="BK508" s="220">
        <f>ROUND(I508*H508,2)</f>
        <v>0</v>
      </c>
      <c r="BL508" s="19" t="s">
        <v>430</v>
      </c>
      <c r="BM508" s="219" t="s">
        <v>1564</v>
      </c>
    </row>
    <row r="509" s="2" customFormat="1">
      <c r="A509" s="40"/>
      <c r="B509" s="41"/>
      <c r="C509" s="42"/>
      <c r="D509" s="221" t="s">
        <v>137</v>
      </c>
      <c r="E509" s="42"/>
      <c r="F509" s="222" t="s">
        <v>1565</v>
      </c>
      <c r="G509" s="42"/>
      <c r="H509" s="42"/>
      <c r="I509" s="223"/>
      <c r="J509" s="42"/>
      <c r="K509" s="42"/>
      <c r="L509" s="46"/>
      <c r="M509" s="224"/>
      <c r="N509" s="225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137</v>
      </c>
      <c r="AU509" s="19" t="s">
        <v>82</v>
      </c>
    </row>
    <row r="510" s="15" customFormat="1">
      <c r="A510" s="15"/>
      <c r="B510" s="265"/>
      <c r="C510" s="266"/>
      <c r="D510" s="244" t="s">
        <v>470</v>
      </c>
      <c r="E510" s="267" t="s">
        <v>19</v>
      </c>
      <c r="F510" s="268" t="s">
        <v>1534</v>
      </c>
      <c r="G510" s="266"/>
      <c r="H510" s="267" t="s">
        <v>19</v>
      </c>
      <c r="I510" s="269"/>
      <c r="J510" s="266"/>
      <c r="K510" s="266"/>
      <c r="L510" s="270"/>
      <c r="M510" s="271"/>
      <c r="N510" s="272"/>
      <c r="O510" s="272"/>
      <c r="P510" s="272"/>
      <c r="Q510" s="272"/>
      <c r="R510" s="272"/>
      <c r="S510" s="272"/>
      <c r="T510" s="273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74" t="s">
        <v>470</v>
      </c>
      <c r="AU510" s="274" t="s">
        <v>82</v>
      </c>
      <c r="AV510" s="15" t="s">
        <v>80</v>
      </c>
      <c r="AW510" s="15" t="s">
        <v>33</v>
      </c>
      <c r="AX510" s="15" t="s">
        <v>72</v>
      </c>
      <c r="AY510" s="274" t="s">
        <v>128</v>
      </c>
    </row>
    <row r="511" s="13" customFormat="1">
      <c r="A511" s="13"/>
      <c r="B511" s="242"/>
      <c r="C511" s="243"/>
      <c r="D511" s="244" t="s">
        <v>470</v>
      </c>
      <c r="E511" s="245" t="s">
        <v>19</v>
      </c>
      <c r="F511" s="246" t="s">
        <v>1566</v>
      </c>
      <c r="G511" s="243"/>
      <c r="H511" s="247">
        <v>34.100000000000001</v>
      </c>
      <c r="I511" s="248"/>
      <c r="J511" s="243"/>
      <c r="K511" s="243"/>
      <c r="L511" s="249"/>
      <c r="M511" s="250"/>
      <c r="N511" s="251"/>
      <c r="O511" s="251"/>
      <c r="P511" s="251"/>
      <c r="Q511" s="251"/>
      <c r="R511" s="251"/>
      <c r="S511" s="251"/>
      <c r="T511" s="25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3" t="s">
        <v>470</v>
      </c>
      <c r="AU511" s="253" t="s">
        <v>82</v>
      </c>
      <c r="AV511" s="13" t="s">
        <v>82</v>
      </c>
      <c r="AW511" s="13" t="s">
        <v>33</v>
      </c>
      <c r="AX511" s="13" t="s">
        <v>72</v>
      </c>
      <c r="AY511" s="253" t="s">
        <v>128</v>
      </c>
    </row>
    <row r="512" s="15" customFormat="1">
      <c r="A512" s="15"/>
      <c r="B512" s="265"/>
      <c r="C512" s="266"/>
      <c r="D512" s="244" t="s">
        <v>470</v>
      </c>
      <c r="E512" s="267" t="s">
        <v>19</v>
      </c>
      <c r="F512" s="268" t="s">
        <v>1538</v>
      </c>
      <c r="G512" s="266"/>
      <c r="H512" s="267" t="s">
        <v>19</v>
      </c>
      <c r="I512" s="269"/>
      <c r="J512" s="266"/>
      <c r="K512" s="266"/>
      <c r="L512" s="270"/>
      <c r="M512" s="271"/>
      <c r="N512" s="272"/>
      <c r="O512" s="272"/>
      <c r="P512" s="272"/>
      <c r="Q512" s="272"/>
      <c r="R512" s="272"/>
      <c r="S512" s="272"/>
      <c r="T512" s="273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74" t="s">
        <v>470</v>
      </c>
      <c r="AU512" s="274" t="s">
        <v>82</v>
      </c>
      <c r="AV512" s="15" t="s">
        <v>80</v>
      </c>
      <c r="AW512" s="15" t="s">
        <v>33</v>
      </c>
      <c r="AX512" s="15" t="s">
        <v>72</v>
      </c>
      <c r="AY512" s="274" t="s">
        <v>128</v>
      </c>
    </row>
    <row r="513" s="13" customFormat="1">
      <c r="A513" s="13"/>
      <c r="B513" s="242"/>
      <c r="C513" s="243"/>
      <c r="D513" s="244" t="s">
        <v>470</v>
      </c>
      <c r="E513" s="245" t="s">
        <v>19</v>
      </c>
      <c r="F513" s="246" t="s">
        <v>1567</v>
      </c>
      <c r="G513" s="243"/>
      <c r="H513" s="247">
        <v>7.5</v>
      </c>
      <c r="I513" s="248"/>
      <c r="J513" s="243"/>
      <c r="K513" s="243"/>
      <c r="L513" s="249"/>
      <c r="M513" s="250"/>
      <c r="N513" s="251"/>
      <c r="O513" s="251"/>
      <c r="P513" s="251"/>
      <c r="Q513" s="251"/>
      <c r="R513" s="251"/>
      <c r="S513" s="251"/>
      <c r="T513" s="25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3" t="s">
        <v>470</v>
      </c>
      <c r="AU513" s="253" t="s">
        <v>82</v>
      </c>
      <c r="AV513" s="13" t="s">
        <v>82</v>
      </c>
      <c r="AW513" s="13" t="s">
        <v>33</v>
      </c>
      <c r="AX513" s="13" t="s">
        <v>72</v>
      </c>
      <c r="AY513" s="253" t="s">
        <v>128</v>
      </c>
    </row>
    <row r="514" s="14" customFormat="1">
      <c r="A514" s="14"/>
      <c r="B514" s="254"/>
      <c r="C514" s="255"/>
      <c r="D514" s="244" t="s">
        <v>470</v>
      </c>
      <c r="E514" s="256" t="s">
        <v>19</v>
      </c>
      <c r="F514" s="257" t="s">
        <v>494</v>
      </c>
      <c r="G514" s="255"/>
      <c r="H514" s="258">
        <v>41.600000000000001</v>
      </c>
      <c r="I514" s="259"/>
      <c r="J514" s="255"/>
      <c r="K514" s="255"/>
      <c r="L514" s="260"/>
      <c r="M514" s="261"/>
      <c r="N514" s="262"/>
      <c r="O514" s="262"/>
      <c r="P514" s="262"/>
      <c r="Q514" s="262"/>
      <c r="R514" s="262"/>
      <c r="S514" s="262"/>
      <c r="T514" s="26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4" t="s">
        <v>470</v>
      </c>
      <c r="AU514" s="264" t="s">
        <v>82</v>
      </c>
      <c r="AV514" s="14" t="s">
        <v>430</v>
      </c>
      <c r="AW514" s="14" t="s">
        <v>33</v>
      </c>
      <c r="AX514" s="14" t="s">
        <v>80</v>
      </c>
      <c r="AY514" s="264" t="s">
        <v>128</v>
      </c>
    </row>
    <row r="515" s="2" customFormat="1" ht="21.75" customHeight="1">
      <c r="A515" s="40"/>
      <c r="B515" s="41"/>
      <c r="C515" s="207" t="s">
        <v>203</v>
      </c>
      <c r="D515" s="207" t="s">
        <v>131</v>
      </c>
      <c r="E515" s="208" t="s">
        <v>1568</v>
      </c>
      <c r="F515" s="209" t="s">
        <v>1569</v>
      </c>
      <c r="G515" s="210" t="s">
        <v>524</v>
      </c>
      <c r="H515" s="211">
        <v>22.890000000000001</v>
      </c>
      <c r="I515" s="212"/>
      <c r="J515" s="213">
        <f>ROUND(I515*H515,2)</f>
        <v>0</v>
      </c>
      <c r="K515" s="214"/>
      <c r="L515" s="46"/>
      <c r="M515" s="215" t="s">
        <v>19</v>
      </c>
      <c r="N515" s="216" t="s">
        <v>43</v>
      </c>
      <c r="O515" s="86"/>
      <c r="P515" s="217">
        <f>O515*H515</f>
        <v>0</v>
      </c>
      <c r="Q515" s="217">
        <v>0.28361999999999998</v>
      </c>
      <c r="R515" s="217">
        <f>Q515*H515</f>
        <v>6.4920618000000001</v>
      </c>
      <c r="S515" s="217">
        <v>0</v>
      </c>
      <c r="T515" s="218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9" t="s">
        <v>430</v>
      </c>
      <c r="AT515" s="219" t="s">
        <v>131</v>
      </c>
      <c r="AU515" s="219" t="s">
        <v>82</v>
      </c>
      <c r="AY515" s="19" t="s">
        <v>128</v>
      </c>
      <c r="BE515" s="220">
        <f>IF(N515="základní",J515,0)</f>
        <v>0</v>
      </c>
      <c r="BF515" s="220">
        <f>IF(N515="snížená",J515,0)</f>
        <v>0</v>
      </c>
      <c r="BG515" s="220">
        <f>IF(N515="zákl. přenesená",J515,0)</f>
        <v>0</v>
      </c>
      <c r="BH515" s="220">
        <f>IF(N515="sníž. přenesená",J515,0)</f>
        <v>0</v>
      </c>
      <c r="BI515" s="220">
        <f>IF(N515="nulová",J515,0)</f>
        <v>0</v>
      </c>
      <c r="BJ515" s="19" t="s">
        <v>80</v>
      </c>
      <c r="BK515" s="220">
        <f>ROUND(I515*H515,2)</f>
        <v>0</v>
      </c>
      <c r="BL515" s="19" t="s">
        <v>430</v>
      </c>
      <c r="BM515" s="219" t="s">
        <v>1570</v>
      </c>
    </row>
    <row r="516" s="2" customFormat="1">
      <c r="A516" s="40"/>
      <c r="B516" s="41"/>
      <c r="C516" s="42"/>
      <c r="D516" s="221" t="s">
        <v>137</v>
      </c>
      <c r="E516" s="42"/>
      <c r="F516" s="222" t="s">
        <v>1571</v>
      </c>
      <c r="G516" s="42"/>
      <c r="H516" s="42"/>
      <c r="I516" s="223"/>
      <c r="J516" s="42"/>
      <c r="K516" s="42"/>
      <c r="L516" s="46"/>
      <c r="M516" s="224"/>
      <c r="N516" s="225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137</v>
      </c>
      <c r="AU516" s="19" t="s">
        <v>82</v>
      </c>
    </row>
    <row r="517" s="13" customFormat="1">
      <c r="A517" s="13"/>
      <c r="B517" s="242"/>
      <c r="C517" s="243"/>
      <c r="D517" s="244" t="s">
        <v>470</v>
      </c>
      <c r="E517" s="245" t="s">
        <v>19</v>
      </c>
      <c r="F517" s="246" t="s">
        <v>1316</v>
      </c>
      <c r="G517" s="243"/>
      <c r="H517" s="247">
        <v>22.890000000000001</v>
      </c>
      <c r="I517" s="248"/>
      <c r="J517" s="243"/>
      <c r="K517" s="243"/>
      <c r="L517" s="249"/>
      <c r="M517" s="250"/>
      <c r="N517" s="251"/>
      <c r="O517" s="251"/>
      <c r="P517" s="251"/>
      <c r="Q517" s="251"/>
      <c r="R517" s="251"/>
      <c r="S517" s="251"/>
      <c r="T517" s="25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3" t="s">
        <v>470</v>
      </c>
      <c r="AU517" s="253" t="s">
        <v>82</v>
      </c>
      <c r="AV517" s="13" t="s">
        <v>82</v>
      </c>
      <c r="AW517" s="13" t="s">
        <v>33</v>
      </c>
      <c r="AX517" s="13" t="s">
        <v>80</v>
      </c>
      <c r="AY517" s="253" t="s">
        <v>128</v>
      </c>
    </row>
    <row r="518" s="2" customFormat="1" ht="24.15" customHeight="1">
      <c r="A518" s="40"/>
      <c r="B518" s="41"/>
      <c r="C518" s="207" t="s">
        <v>223</v>
      </c>
      <c r="D518" s="207" t="s">
        <v>131</v>
      </c>
      <c r="E518" s="208" t="s">
        <v>1572</v>
      </c>
      <c r="F518" s="209" t="s">
        <v>1573</v>
      </c>
      <c r="G518" s="210" t="s">
        <v>134</v>
      </c>
      <c r="H518" s="211">
        <v>46.780000000000001</v>
      </c>
      <c r="I518" s="212"/>
      <c r="J518" s="213">
        <f>ROUND(I518*H518,2)</f>
        <v>0</v>
      </c>
      <c r="K518" s="214"/>
      <c r="L518" s="46"/>
      <c r="M518" s="215" t="s">
        <v>19</v>
      </c>
      <c r="N518" s="216" t="s">
        <v>43</v>
      </c>
      <c r="O518" s="86"/>
      <c r="P518" s="217">
        <f>O518*H518</f>
        <v>0</v>
      </c>
      <c r="Q518" s="217">
        <v>0.12895000000000001</v>
      </c>
      <c r="R518" s="217">
        <f>Q518*H518</f>
        <v>6.0322810000000002</v>
      </c>
      <c r="S518" s="217">
        <v>0</v>
      </c>
      <c r="T518" s="218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9" t="s">
        <v>430</v>
      </c>
      <c r="AT518" s="219" t="s">
        <v>131</v>
      </c>
      <c r="AU518" s="219" t="s">
        <v>82</v>
      </c>
      <c r="AY518" s="19" t="s">
        <v>128</v>
      </c>
      <c r="BE518" s="220">
        <f>IF(N518="základní",J518,0)</f>
        <v>0</v>
      </c>
      <c r="BF518" s="220">
        <f>IF(N518="snížená",J518,0)</f>
        <v>0</v>
      </c>
      <c r="BG518" s="220">
        <f>IF(N518="zákl. přenesená",J518,0)</f>
        <v>0</v>
      </c>
      <c r="BH518" s="220">
        <f>IF(N518="sníž. přenesená",J518,0)</f>
        <v>0</v>
      </c>
      <c r="BI518" s="220">
        <f>IF(N518="nulová",J518,0)</f>
        <v>0</v>
      </c>
      <c r="BJ518" s="19" t="s">
        <v>80</v>
      </c>
      <c r="BK518" s="220">
        <f>ROUND(I518*H518,2)</f>
        <v>0</v>
      </c>
      <c r="BL518" s="19" t="s">
        <v>430</v>
      </c>
      <c r="BM518" s="219" t="s">
        <v>1574</v>
      </c>
    </row>
    <row r="519" s="2" customFormat="1">
      <c r="A519" s="40"/>
      <c r="B519" s="41"/>
      <c r="C519" s="42"/>
      <c r="D519" s="221" t="s">
        <v>137</v>
      </c>
      <c r="E519" s="42"/>
      <c r="F519" s="222" t="s">
        <v>1575</v>
      </c>
      <c r="G519" s="42"/>
      <c r="H519" s="42"/>
      <c r="I519" s="223"/>
      <c r="J519" s="42"/>
      <c r="K519" s="42"/>
      <c r="L519" s="46"/>
      <c r="M519" s="224"/>
      <c r="N519" s="225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137</v>
      </c>
      <c r="AU519" s="19" t="s">
        <v>82</v>
      </c>
    </row>
    <row r="520" s="13" customFormat="1">
      <c r="A520" s="13"/>
      <c r="B520" s="242"/>
      <c r="C520" s="243"/>
      <c r="D520" s="244" t="s">
        <v>470</v>
      </c>
      <c r="E520" s="245" t="s">
        <v>19</v>
      </c>
      <c r="F520" s="246" t="s">
        <v>1576</v>
      </c>
      <c r="G520" s="243"/>
      <c r="H520" s="247">
        <v>46.780000000000001</v>
      </c>
      <c r="I520" s="248"/>
      <c r="J520" s="243"/>
      <c r="K520" s="243"/>
      <c r="L520" s="249"/>
      <c r="M520" s="250"/>
      <c r="N520" s="251"/>
      <c r="O520" s="251"/>
      <c r="P520" s="251"/>
      <c r="Q520" s="251"/>
      <c r="R520" s="251"/>
      <c r="S520" s="251"/>
      <c r="T520" s="25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3" t="s">
        <v>470</v>
      </c>
      <c r="AU520" s="253" t="s">
        <v>82</v>
      </c>
      <c r="AV520" s="13" t="s">
        <v>82</v>
      </c>
      <c r="AW520" s="13" t="s">
        <v>33</v>
      </c>
      <c r="AX520" s="13" t="s">
        <v>80</v>
      </c>
      <c r="AY520" s="253" t="s">
        <v>128</v>
      </c>
    </row>
    <row r="521" s="2" customFormat="1" ht="24.15" customHeight="1">
      <c r="A521" s="40"/>
      <c r="B521" s="41"/>
      <c r="C521" s="207" t="s">
        <v>263</v>
      </c>
      <c r="D521" s="207" t="s">
        <v>131</v>
      </c>
      <c r="E521" s="208" t="s">
        <v>1577</v>
      </c>
      <c r="F521" s="209" t="s">
        <v>1578</v>
      </c>
      <c r="G521" s="210" t="s">
        <v>240</v>
      </c>
      <c r="H521" s="211">
        <v>14</v>
      </c>
      <c r="I521" s="212"/>
      <c r="J521" s="213">
        <f>ROUND(I521*H521,2)</f>
        <v>0</v>
      </c>
      <c r="K521" s="214"/>
      <c r="L521" s="46"/>
      <c r="M521" s="215" t="s">
        <v>19</v>
      </c>
      <c r="N521" s="216" t="s">
        <v>43</v>
      </c>
      <c r="O521" s="86"/>
      <c r="P521" s="217">
        <f>O521*H521</f>
        <v>0</v>
      </c>
      <c r="Q521" s="217">
        <v>0.00048000000000000001</v>
      </c>
      <c r="R521" s="217">
        <f>Q521*H521</f>
        <v>0.0067200000000000003</v>
      </c>
      <c r="S521" s="217">
        <v>0</v>
      </c>
      <c r="T521" s="218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9" t="s">
        <v>430</v>
      </c>
      <c r="AT521" s="219" t="s">
        <v>131</v>
      </c>
      <c r="AU521" s="219" t="s">
        <v>82</v>
      </c>
      <c r="AY521" s="19" t="s">
        <v>128</v>
      </c>
      <c r="BE521" s="220">
        <f>IF(N521="základní",J521,0)</f>
        <v>0</v>
      </c>
      <c r="BF521" s="220">
        <f>IF(N521="snížená",J521,0)</f>
        <v>0</v>
      </c>
      <c r="BG521" s="220">
        <f>IF(N521="zákl. přenesená",J521,0)</f>
        <v>0</v>
      </c>
      <c r="BH521" s="220">
        <f>IF(N521="sníž. přenesená",J521,0)</f>
        <v>0</v>
      </c>
      <c r="BI521" s="220">
        <f>IF(N521="nulová",J521,0)</f>
        <v>0</v>
      </c>
      <c r="BJ521" s="19" t="s">
        <v>80</v>
      </c>
      <c r="BK521" s="220">
        <f>ROUND(I521*H521,2)</f>
        <v>0</v>
      </c>
      <c r="BL521" s="19" t="s">
        <v>430</v>
      </c>
      <c r="BM521" s="219" t="s">
        <v>1579</v>
      </c>
    </row>
    <row r="522" s="2" customFormat="1">
      <c r="A522" s="40"/>
      <c r="B522" s="41"/>
      <c r="C522" s="42"/>
      <c r="D522" s="221" t="s">
        <v>137</v>
      </c>
      <c r="E522" s="42"/>
      <c r="F522" s="222" t="s">
        <v>1580</v>
      </c>
      <c r="G522" s="42"/>
      <c r="H522" s="42"/>
      <c r="I522" s="223"/>
      <c r="J522" s="42"/>
      <c r="K522" s="42"/>
      <c r="L522" s="46"/>
      <c r="M522" s="224"/>
      <c r="N522" s="225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137</v>
      </c>
      <c r="AU522" s="19" t="s">
        <v>82</v>
      </c>
    </row>
    <row r="523" s="2" customFormat="1" ht="16.5" customHeight="1">
      <c r="A523" s="40"/>
      <c r="B523" s="41"/>
      <c r="C523" s="226" t="s">
        <v>329</v>
      </c>
      <c r="D523" s="226" t="s">
        <v>140</v>
      </c>
      <c r="E523" s="227" t="s">
        <v>1581</v>
      </c>
      <c r="F523" s="228" t="s">
        <v>1582</v>
      </c>
      <c r="G523" s="229" t="s">
        <v>240</v>
      </c>
      <c r="H523" s="230">
        <v>5</v>
      </c>
      <c r="I523" s="231"/>
      <c r="J523" s="232">
        <f>ROUND(I523*H523,2)</f>
        <v>0</v>
      </c>
      <c r="K523" s="233"/>
      <c r="L523" s="234"/>
      <c r="M523" s="235" t="s">
        <v>19</v>
      </c>
      <c r="N523" s="236" t="s">
        <v>43</v>
      </c>
      <c r="O523" s="86"/>
      <c r="P523" s="217">
        <f>O523*H523</f>
        <v>0</v>
      </c>
      <c r="Q523" s="217">
        <v>0.012250000000000001</v>
      </c>
      <c r="R523" s="217">
        <f>Q523*H523</f>
        <v>0.061249999999999999</v>
      </c>
      <c r="S523" s="217">
        <v>0</v>
      </c>
      <c r="T523" s="218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9" t="s">
        <v>517</v>
      </c>
      <c r="AT523" s="219" t="s">
        <v>140</v>
      </c>
      <c r="AU523" s="219" t="s">
        <v>82</v>
      </c>
      <c r="AY523" s="19" t="s">
        <v>128</v>
      </c>
      <c r="BE523" s="220">
        <f>IF(N523="základní",J523,0)</f>
        <v>0</v>
      </c>
      <c r="BF523" s="220">
        <f>IF(N523="snížená",J523,0)</f>
        <v>0</v>
      </c>
      <c r="BG523" s="220">
        <f>IF(N523="zákl. přenesená",J523,0)</f>
        <v>0</v>
      </c>
      <c r="BH523" s="220">
        <f>IF(N523="sníž. přenesená",J523,0)</f>
        <v>0</v>
      </c>
      <c r="BI523" s="220">
        <f>IF(N523="nulová",J523,0)</f>
        <v>0</v>
      </c>
      <c r="BJ523" s="19" t="s">
        <v>80</v>
      </c>
      <c r="BK523" s="220">
        <f>ROUND(I523*H523,2)</f>
        <v>0</v>
      </c>
      <c r="BL523" s="19" t="s">
        <v>430</v>
      </c>
      <c r="BM523" s="219" t="s">
        <v>1583</v>
      </c>
    </row>
    <row r="524" s="2" customFormat="1" ht="16.5" customHeight="1">
      <c r="A524" s="40"/>
      <c r="B524" s="41"/>
      <c r="C524" s="226" t="s">
        <v>334</v>
      </c>
      <c r="D524" s="226" t="s">
        <v>140</v>
      </c>
      <c r="E524" s="227" t="s">
        <v>1584</v>
      </c>
      <c r="F524" s="228" t="s">
        <v>1585</v>
      </c>
      <c r="G524" s="229" t="s">
        <v>240</v>
      </c>
      <c r="H524" s="230">
        <v>6</v>
      </c>
      <c r="I524" s="231"/>
      <c r="J524" s="232">
        <f>ROUND(I524*H524,2)</f>
        <v>0</v>
      </c>
      <c r="K524" s="233"/>
      <c r="L524" s="234"/>
      <c r="M524" s="235" t="s">
        <v>19</v>
      </c>
      <c r="N524" s="236" t="s">
        <v>43</v>
      </c>
      <c r="O524" s="86"/>
      <c r="P524" s="217">
        <f>O524*H524</f>
        <v>0</v>
      </c>
      <c r="Q524" s="217">
        <v>0.012489999999999999</v>
      </c>
      <c r="R524" s="217">
        <f>Q524*H524</f>
        <v>0.074939999999999993</v>
      </c>
      <c r="S524" s="217">
        <v>0</v>
      </c>
      <c r="T524" s="218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9" t="s">
        <v>517</v>
      </c>
      <c r="AT524" s="219" t="s">
        <v>140</v>
      </c>
      <c r="AU524" s="219" t="s">
        <v>82</v>
      </c>
      <c r="AY524" s="19" t="s">
        <v>128</v>
      </c>
      <c r="BE524" s="220">
        <f>IF(N524="základní",J524,0)</f>
        <v>0</v>
      </c>
      <c r="BF524" s="220">
        <f>IF(N524="snížená",J524,0)</f>
        <v>0</v>
      </c>
      <c r="BG524" s="220">
        <f>IF(N524="zákl. přenesená",J524,0)</f>
        <v>0</v>
      </c>
      <c r="BH524" s="220">
        <f>IF(N524="sníž. přenesená",J524,0)</f>
        <v>0</v>
      </c>
      <c r="BI524" s="220">
        <f>IF(N524="nulová",J524,0)</f>
        <v>0</v>
      </c>
      <c r="BJ524" s="19" t="s">
        <v>80</v>
      </c>
      <c r="BK524" s="220">
        <f>ROUND(I524*H524,2)</f>
        <v>0</v>
      </c>
      <c r="BL524" s="19" t="s">
        <v>430</v>
      </c>
      <c r="BM524" s="219" t="s">
        <v>1586</v>
      </c>
    </row>
    <row r="525" s="2" customFormat="1" ht="16.5" customHeight="1">
      <c r="A525" s="40"/>
      <c r="B525" s="41"/>
      <c r="C525" s="226" t="s">
        <v>285</v>
      </c>
      <c r="D525" s="226" t="s">
        <v>140</v>
      </c>
      <c r="E525" s="227" t="s">
        <v>1587</v>
      </c>
      <c r="F525" s="228" t="s">
        <v>1588</v>
      </c>
      <c r="G525" s="229" t="s">
        <v>240</v>
      </c>
      <c r="H525" s="230">
        <v>1</v>
      </c>
      <c r="I525" s="231"/>
      <c r="J525" s="232">
        <f>ROUND(I525*H525,2)</f>
        <v>0</v>
      </c>
      <c r="K525" s="233"/>
      <c r="L525" s="234"/>
      <c r="M525" s="235" t="s">
        <v>19</v>
      </c>
      <c r="N525" s="236" t="s">
        <v>43</v>
      </c>
      <c r="O525" s="86"/>
      <c r="P525" s="217">
        <f>O525*H525</f>
        <v>0</v>
      </c>
      <c r="Q525" s="217">
        <v>0.01272</v>
      </c>
      <c r="R525" s="217">
        <f>Q525*H525</f>
        <v>0.01272</v>
      </c>
      <c r="S525" s="217">
        <v>0</v>
      </c>
      <c r="T525" s="218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9" t="s">
        <v>517</v>
      </c>
      <c r="AT525" s="219" t="s">
        <v>140</v>
      </c>
      <c r="AU525" s="219" t="s">
        <v>82</v>
      </c>
      <c r="AY525" s="19" t="s">
        <v>128</v>
      </c>
      <c r="BE525" s="220">
        <f>IF(N525="základní",J525,0)</f>
        <v>0</v>
      </c>
      <c r="BF525" s="220">
        <f>IF(N525="snížená",J525,0)</f>
        <v>0</v>
      </c>
      <c r="BG525" s="220">
        <f>IF(N525="zákl. přenesená",J525,0)</f>
        <v>0</v>
      </c>
      <c r="BH525" s="220">
        <f>IF(N525="sníž. přenesená",J525,0)</f>
        <v>0</v>
      </c>
      <c r="BI525" s="220">
        <f>IF(N525="nulová",J525,0)</f>
        <v>0</v>
      </c>
      <c r="BJ525" s="19" t="s">
        <v>80</v>
      </c>
      <c r="BK525" s="220">
        <f>ROUND(I525*H525,2)</f>
        <v>0</v>
      </c>
      <c r="BL525" s="19" t="s">
        <v>430</v>
      </c>
      <c r="BM525" s="219" t="s">
        <v>1589</v>
      </c>
    </row>
    <row r="526" s="2" customFormat="1" ht="16.5" customHeight="1">
      <c r="A526" s="40"/>
      <c r="B526" s="41"/>
      <c r="C526" s="226" t="s">
        <v>300</v>
      </c>
      <c r="D526" s="226" t="s">
        <v>140</v>
      </c>
      <c r="E526" s="227" t="s">
        <v>1590</v>
      </c>
      <c r="F526" s="228" t="s">
        <v>1591</v>
      </c>
      <c r="G526" s="229" t="s">
        <v>240</v>
      </c>
      <c r="H526" s="230">
        <v>2</v>
      </c>
      <c r="I526" s="231"/>
      <c r="J526" s="232">
        <f>ROUND(I526*H526,2)</f>
        <v>0</v>
      </c>
      <c r="K526" s="233"/>
      <c r="L526" s="234"/>
      <c r="M526" s="235" t="s">
        <v>19</v>
      </c>
      <c r="N526" s="236" t="s">
        <v>43</v>
      </c>
      <c r="O526" s="86"/>
      <c r="P526" s="217">
        <f>O526*H526</f>
        <v>0</v>
      </c>
      <c r="Q526" s="217">
        <v>0.01521</v>
      </c>
      <c r="R526" s="217">
        <f>Q526*H526</f>
        <v>0.030419999999999999</v>
      </c>
      <c r="S526" s="217">
        <v>0</v>
      </c>
      <c r="T526" s="218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9" t="s">
        <v>517</v>
      </c>
      <c r="AT526" s="219" t="s">
        <v>140</v>
      </c>
      <c r="AU526" s="219" t="s">
        <v>82</v>
      </c>
      <c r="AY526" s="19" t="s">
        <v>128</v>
      </c>
      <c r="BE526" s="220">
        <f>IF(N526="základní",J526,0)</f>
        <v>0</v>
      </c>
      <c r="BF526" s="220">
        <f>IF(N526="snížená",J526,0)</f>
        <v>0</v>
      </c>
      <c r="BG526" s="220">
        <f>IF(N526="zákl. přenesená",J526,0)</f>
        <v>0</v>
      </c>
      <c r="BH526" s="220">
        <f>IF(N526="sníž. přenesená",J526,0)</f>
        <v>0</v>
      </c>
      <c r="BI526" s="220">
        <f>IF(N526="nulová",J526,0)</f>
        <v>0</v>
      </c>
      <c r="BJ526" s="19" t="s">
        <v>80</v>
      </c>
      <c r="BK526" s="220">
        <f>ROUND(I526*H526,2)</f>
        <v>0</v>
      </c>
      <c r="BL526" s="19" t="s">
        <v>430</v>
      </c>
      <c r="BM526" s="219" t="s">
        <v>1592</v>
      </c>
    </row>
    <row r="527" s="2" customFormat="1" ht="24.15" customHeight="1">
      <c r="A527" s="40"/>
      <c r="B527" s="41"/>
      <c r="C527" s="207" t="s">
        <v>290</v>
      </c>
      <c r="D527" s="207" t="s">
        <v>131</v>
      </c>
      <c r="E527" s="208" t="s">
        <v>1593</v>
      </c>
      <c r="F527" s="209" t="s">
        <v>1594</v>
      </c>
      <c r="G527" s="210" t="s">
        <v>240</v>
      </c>
      <c r="H527" s="211">
        <v>1</v>
      </c>
      <c r="I527" s="212"/>
      <c r="J527" s="213">
        <f>ROUND(I527*H527,2)</f>
        <v>0</v>
      </c>
      <c r="K527" s="214"/>
      <c r="L527" s="46"/>
      <c r="M527" s="215" t="s">
        <v>19</v>
      </c>
      <c r="N527" s="216" t="s">
        <v>43</v>
      </c>
      <c r="O527" s="86"/>
      <c r="P527" s="217">
        <f>O527*H527</f>
        <v>0</v>
      </c>
      <c r="Q527" s="217">
        <v>0.00096000000000000002</v>
      </c>
      <c r="R527" s="217">
        <f>Q527*H527</f>
        <v>0.00096000000000000002</v>
      </c>
      <c r="S527" s="217">
        <v>0</v>
      </c>
      <c r="T527" s="218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9" t="s">
        <v>430</v>
      </c>
      <c r="AT527" s="219" t="s">
        <v>131</v>
      </c>
      <c r="AU527" s="219" t="s">
        <v>82</v>
      </c>
      <c r="AY527" s="19" t="s">
        <v>128</v>
      </c>
      <c r="BE527" s="220">
        <f>IF(N527="základní",J527,0)</f>
        <v>0</v>
      </c>
      <c r="BF527" s="220">
        <f>IF(N527="snížená",J527,0)</f>
        <v>0</v>
      </c>
      <c r="BG527" s="220">
        <f>IF(N527="zákl. přenesená",J527,0)</f>
        <v>0</v>
      </c>
      <c r="BH527" s="220">
        <f>IF(N527="sníž. přenesená",J527,0)</f>
        <v>0</v>
      </c>
      <c r="BI527" s="220">
        <f>IF(N527="nulová",J527,0)</f>
        <v>0</v>
      </c>
      <c r="BJ527" s="19" t="s">
        <v>80</v>
      </c>
      <c r="BK527" s="220">
        <f>ROUND(I527*H527,2)</f>
        <v>0</v>
      </c>
      <c r="BL527" s="19" t="s">
        <v>430</v>
      </c>
      <c r="BM527" s="219" t="s">
        <v>1595</v>
      </c>
    </row>
    <row r="528" s="2" customFormat="1">
      <c r="A528" s="40"/>
      <c r="B528" s="41"/>
      <c r="C528" s="42"/>
      <c r="D528" s="221" t="s">
        <v>137</v>
      </c>
      <c r="E528" s="42"/>
      <c r="F528" s="222" t="s">
        <v>1596</v>
      </c>
      <c r="G528" s="42"/>
      <c r="H528" s="42"/>
      <c r="I528" s="223"/>
      <c r="J528" s="42"/>
      <c r="K528" s="42"/>
      <c r="L528" s="46"/>
      <c r="M528" s="224"/>
      <c r="N528" s="225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137</v>
      </c>
      <c r="AU528" s="19" t="s">
        <v>82</v>
      </c>
    </row>
    <row r="529" s="13" customFormat="1">
      <c r="A529" s="13"/>
      <c r="B529" s="242"/>
      <c r="C529" s="243"/>
      <c r="D529" s="244" t="s">
        <v>470</v>
      </c>
      <c r="E529" s="245" t="s">
        <v>19</v>
      </c>
      <c r="F529" s="246" t="s">
        <v>1597</v>
      </c>
      <c r="G529" s="243"/>
      <c r="H529" s="247">
        <v>1</v>
      </c>
      <c r="I529" s="248"/>
      <c r="J529" s="243"/>
      <c r="K529" s="243"/>
      <c r="L529" s="249"/>
      <c r="M529" s="250"/>
      <c r="N529" s="251"/>
      <c r="O529" s="251"/>
      <c r="P529" s="251"/>
      <c r="Q529" s="251"/>
      <c r="R529" s="251"/>
      <c r="S529" s="251"/>
      <c r="T529" s="25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3" t="s">
        <v>470</v>
      </c>
      <c r="AU529" s="253" t="s">
        <v>82</v>
      </c>
      <c r="AV529" s="13" t="s">
        <v>82</v>
      </c>
      <c r="AW529" s="13" t="s">
        <v>33</v>
      </c>
      <c r="AX529" s="13" t="s">
        <v>80</v>
      </c>
      <c r="AY529" s="253" t="s">
        <v>128</v>
      </c>
    </row>
    <row r="530" s="2" customFormat="1" ht="16.5" customHeight="1">
      <c r="A530" s="40"/>
      <c r="B530" s="41"/>
      <c r="C530" s="207" t="s">
        <v>305</v>
      </c>
      <c r="D530" s="207" t="s">
        <v>131</v>
      </c>
      <c r="E530" s="208" t="s">
        <v>1598</v>
      </c>
      <c r="F530" s="209" t="s">
        <v>1599</v>
      </c>
      <c r="G530" s="210" t="s">
        <v>240</v>
      </c>
      <c r="H530" s="211">
        <v>15</v>
      </c>
      <c r="I530" s="212"/>
      <c r="J530" s="213">
        <f>ROUND(I530*H530,2)</f>
        <v>0</v>
      </c>
      <c r="K530" s="214"/>
      <c r="L530" s="46"/>
      <c r="M530" s="215" t="s">
        <v>19</v>
      </c>
      <c r="N530" s="216" t="s">
        <v>43</v>
      </c>
      <c r="O530" s="86"/>
      <c r="P530" s="217">
        <f>O530*H530</f>
        <v>0</v>
      </c>
      <c r="Q530" s="217">
        <v>0</v>
      </c>
      <c r="R530" s="217">
        <f>Q530*H530</f>
        <v>0</v>
      </c>
      <c r="S530" s="217">
        <v>0</v>
      </c>
      <c r="T530" s="218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9" t="s">
        <v>430</v>
      </c>
      <c r="AT530" s="219" t="s">
        <v>131</v>
      </c>
      <c r="AU530" s="219" t="s">
        <v>82</v>
      </c>
      <c r="AY530" s="19" t="s">
        <v>128</v>
      </c>
      <c r="BE530" s="220">
        <f>IF(N530="základní",J530,0)</f>
        <v>0</v>
      </c>
      <c r="BF530" s="220">
        <f>IF(N530="snížená",J530,0)</f>
        <v>0</v>
      </c>
      <c r="BG530" s="220">
        <f>IF(N530="zákl. přenesená",J530,0)</f>
        <v>0</v>
      </c>
      <c r="BH530" s="220">
        <f>IF(N530="sníž. přenesená",J530,0)</f>
        <v>0</v>
      </c>
      <c r="BI530" s="220">
        <f>IF(N530="nulová",J530,0)</f>
        <v>0</v>
      </c>
      <c r="BJ530" s="19" t="s">
        <v>80</v>
      </c>
      <c r="BK530" s="220">
        <f>ROUND(I530*H530,2)</f>
        <v>0</v>
      </c>
      <c r="BL530" s="19" t="s">
        <v>430</v>
      </c>
      <c r="BM530" s="219" t="s">
        <v>1600</v>
      </c>
    </row>
    <row r="531" s="13" customFormat="1">
      <c r="A531" s="13"/>
      <c r="B531" s="242"/>
      <c r="C531" s="243"/>
      <c r="D531" s="244" t="s">
        <v>470</v>
      </c>
      <c r="E531" s="245" t="s">
        <v>19</v>
      </c>
      <c r="F531" s="246" t="s">
        <v>1601</v>
      </c>
      <c r="G531" s="243"/>
      <c r="H531" s="247">
        <v>15</v>
      </c>
      <c r="I531" s="248"/>
      <c r="J531" s="243"/>
      <c r="K531" s="243"/>
      <c r="L531" s="249"/>
      <c r="M531" s="250"/>
      <c r="N531" s="251"/>
      <c r="O531" s="251"/>
      <c r="P531" s="251"/>
      <c r="Q531" s="251"/>
      <c r="R531" s="251"/>
      <c r="S531" s="251"/>
      <c r="T531" s="25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3" t="s">
        <v>470</v>
      </c>
      <c r="AU531" s="253" t="s">
        <v>82</v>
      </c>
      <c r="AV531" s="13" t="s">
        <v>82</v>
      </c>
      <c r="AW531" s="13" t="s">
        <v>33</v>
      </c>
      <c r="AX531" s="13" t="s">
        <v>80</v>
      </c>
      <c r="AY531" s="253" t="s">
        <v>128</v>
      </c>
    </row>
    <row r="532" s="12" customFormat="1" ht="22.8" customHeight="1">
      <c r="A532" s="12"/>
      <c r="B532" s="191"/>
      <c r="C532" s="192"/>
      <c r="D532" s="193" t="s">
        <v>71</v>
      </c>
      <c r="E532" s="205" t="s">
        <v>176</v>
      </c>
      <c r="F532" s="205" t="s">
        <v>1602</v>
      </c>
      <c r="G532" s="192"/>
      <c r="H532" s="192"/>
      <c r="I532" s="195"/>
      <c r="J532" s="206">
        <f>BK532</f>
        <v>0</v>
      </c>
      <c r="K532" s="192"/>
      <c r="L532" s="197"/>
      <c r="M532" s="198"/>
      <c r="N532" s="199"/>
      <c r="O532" s="199"/>
      <c r="P532" s="200">
        <f>SUM(P533:P677)</f>
        <v>0</v>
      </c>
      <c r="Q532" s="199"/>
      <c r="R532" s="200">
        <f>SUM(R533:R677)</f>
        <v>28.847539759999997</v>
      </c>
      <c r="S532" s="199"/>
      <c r="T532" s="201">
        <f>SUM(T533:T677)</f>
        <v>178.78040200000001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02" t="s">
        <v>80</v>
      </c>
      <c r="AT532" s="203" t="s">
        <v>71</v>
      </c>
      <c r="AU532" s="203" t="s">
        <v>80</v>
      </c>
      <c r="AY532" s="202" t="s">
        <v>128</v>
      </c>
      <c r="BK532" s="204">
        <f>SUM(BK533:BK677)</f>
        <v>0</v>
      </c>
    </row>
    <row r="533" s="2" customFormat="1" ht="24.15" customHeight="1">
      <c r="A533" s="40"/>
      <c r="B533" s="41"/>
      <c r="C533" s="207" t="s">
        <v>361</v>
      </c>
      <c r="D533" s="207" t="s">
        <v>131</v>
      </c>
      <c r="E533" s="208" t="s">
        <v>1603</v>
      </c>
      <c r="F533" s="209" t="s">
        <v>1604</v>
      </c>
      <c r="G533" s="210" t="s">
        <v>134</v>
      </c>
      <c r="H533" s="211">
        <v>114.95</v>
      </c>
      <c r="I533" s="212"/>
      <c r="J533" s="213">
        <f>ROUND(I533*H533,2)</f>
        <v>0</v>
      </c>
      <c r="K533" s="214"/>
      <c r="L533" s="46"/>
      <c r="M533" s="215" t="s">
        <v>19</v>
      </c>
      <c r="N533" s="216" t="s">
        <v>43</v>
      </c>
      <c r="O533" s="86"/>
      <c r="P533" s="217">
        <f>O533*H533</f>
        <v>0</v>
      </c>
      <c r="Q533" s="217">
        <v>0.1295</v>
      </c>
      <c r="R533" s="217">
        <f>Q533*H533</f>
        <v>14.886025</v>
      </c>
      <c r="S533" s="217">
        <v>0</v>
      </c>
      <c r="T533" s="218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9" t="s">
        <v>430</v>
      </c>
      <c r="AT533" s="219" t="s">
        <v>131</v>
      </c>
      <c r="AU533" s="219" t="s">
        <v>82</v>
      </c>
      <c r="AY533" s="19" t="s">
        <v>128</v>
      </c>
      <c r="BE533" s="220">
        <f>IF(N533="základní",J533,0)</f>
        <v>0</v>
      </c>
      <c r="BF533" s="220">
        <f>IF(N533="snížená",J533,0)</f>
        <v>0</v>
      </c>
      <c r="BG533" s="220">
        <f>IF(N533="zákl. přenesená",J533,0)</f>
        <v>0</v>
      </c>
      <c r="BH533" s="220">
        <f>IF(N533="sníž. přenesená",J533,0)</f>
        <v>0</v>
      </c>
      <c r="BI533" s="220">
        <f>IF(N533="nulová",J533,0)</f>
        <v>0</v>
      </c>
      <c r="BJ533" s="19" t="s">
        <v>80</v>
      </c>
      <c r="BK533" s="220">
        <f>ROUND(I533*H533,2)</f>
        <v>0</v>
      </c>
      <c r="BL533" s="19" t="s">
        <v>430</v>
      </c>
      <c r="BM533" s="219" t="s">
        <v>1605</v>
      </c>
    </row>
    <row r="534" s="2" customFormat="1">
      <c r="A534" s="40"/>
      <c r="B534" s="41"/>
      <c r="C534" s="42"/>
      <c r="D534" s="221" t="s">
        <v>137</v>
      </c>
      <c r="E534" s="42"/>
      <c r="F534" s="222" t="s">
        <v>1606</v>
      </c>
      <c r="G534" s="42"/>
      <c r="H534" s="42"/>
      <c r="I534" s="223"/>
      <c r="J534" s="42"/>
      <c r="K534" s="42"/>
      <c r="L534" s="46"/>
      <c r="M534" s="224"/>
      <c r="N534" s="225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137</v>
      </c>
      <c r="AU534" s="19" t="s">
        <v>82</v>
      </c>
    </row>
    <row r="535" s="13" customFormat="1">
      <c r="A535" s="13"/>
      <c r="B535" s="242"/>
      <c r="C535" s="243"/>
      <c r="D535" s="244" t="s">
        <v>470</v>
      </c>
      <c r="E535" s="245" t="s">
        <v>19</v>
      </c>
      <c r="F535" s="246" t="s">
        <v>1607</v>
      </c>
      <c r="G535" s="243"/>
      <c r="H535" s="247">
        <v>97.950000000000003</v>
      </c>
      <c r="I535" s="248"/>
      <c r="J535" s="243"/>
      <c r="K535" s="243"/>
      <c r="L535" s="249"/>
      <c r="M535" s="250"/>
      <c r="N535" s="251"/>
      <c r="O535" s="251"/>
      <c r="P535" s="251"/>
      <c r="Q535" s="251"/>
      <c r="R535" s="251"/>
      <c r="S535" s="251"/>
      <c r="T535" s="25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3" t="s">
        <v>470</v>
      </c>
      <c r="AU535" s="253" t="s">
        <v>82</v>
      </c>
      <c r="AV535" s="13" t="s">
        <v>82</v>
      </c>
      <c r="AW535" s="13" t="s">
        <v>33</v>
      </c>
      <c r="AX535" s="13" t="s">
        <v>72</v>
      </c>
      <c r="AY535" s="253" t="s">
        <v>128</v>
      </c>
    </row>
    <row r="536" s="13" customFormat="1">
      <c r="A536" s="13"/>
      <c r="B536" s="242"/>
      <c r="C536" s="243"/>
      <c r="D536" s="244" t="s">
        <v>470</v>
      </c>
      <c r="E536" s="245" t="s">
        <v>19</v>
      </c>
      <c r="F536" s="246" t="s">
        <v>1608</v>
      </c>
      <c r="G536" s="243"/>
      <c r="H536" s="247">
        <v>17</v>
      </c>
      <c r="I536" s="248"/>
      <c r="J536" s="243"/>
      <c r="K536" s="243"/>
      <c r="L536" s="249"/>
      <c r="M536" s="250"/>
      <c r="N536" s="251"/>
      <c r="O536" s="251"/>
      <c r="P536" s="251"/>
      <c r="Q536" s="251"/>
      <c r="R536" s="251"/>
      <c r="S536" s="251"/>
      <c r="T536" s="25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3" t="s">
        <v>470</v>
      </c>
      <c r="AU536" s="253" t="s">
        <v>82</v>
      </c>
      <c r="AV536" s="13" t="s">
        <v>82</v>
      </c>
      <c r="AW536" s="13" t="s">
        <v>33</v>
      </c>
      <c r="AX536" s="13" t="s">
        <v>72</v>
      </c>
      <c r="AY536" s="253" t="s">
        <v>128</v>
      </c>
    </row>
    <row r="537" s="14" customFormat="1">
      <c r="A537" s="14"/>
      <c r="B537" s="254"/>
      <c r="C537" s="255"/>
      <c r="D537" s="244" t="s">
        <v>470</v>
      </c>
      <c r="E537" s="256" t="s">
        <v>19</v>
      </c>
      <c r="F537" s="257" t="s">
        <v>494</v>
      </c>
      <c r="G537" s="255"/>
      <c r="H537" s="258">
        <v>114.95</v>
      </c>
      <c r="I537" s="259"/>
      <c r="J537" s="255"/>
      <c r="K537" s="255"/>
      <c r="L537" s="260"/>
      <c r="M537" s="261"/>
      <c r="N537" s="262"/>
      <c r="O537" s="262"/>
      <c r="P537" s="262"/>
      <c r="Q537" s="262"/>
      <c r="R537" s="262"/>
      <c r="S537" s="262"/>
      <c r="T537" s="26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4" t="s">
        <v>470</v>
      </c>
      <c r="AU537" s="264" t="s">
        <v>82</v>
      </c>
      <c r="AV537" s="14" t="s">
        <v>430</v>
      </c>
      <c r="AW537" s="14" t="s">
        <v>33</v>
      </c>
      <c r="AX537" s="14" t="s">
        <v>80</v>
      </c>
      <c r="AY537" s="264" t="s">
        <v>128</v>
      </c>
    </row>
    <row r="538" s="2" customFormat="1" ht="16.5" customHeight="1">
      <c r="A538" s="40"/>
      <c r="B538" s="41"/>
      <c r="C538" s="226" t="s">
        <v>366</v>
      </c>
      <c r="D538" s="226" t="s">
        <v>140</v>
      </c>
      <c r="E538" s="227" t="s">
        <v>1609</v>
      </c>
      <c r="F538" s="228" t="s">
        <v>1610</v>
      </c>
      <c r="G538" s="229" t="s">
        <v>134</v>
      </c>
      <c r="H538" s="230">
        <v>102.848</v>
      </c>
      <c r="I538" s="231"/>
      <c r="J538" s="232">
        <f>ROUND(I538*H538,2)</f>
        <v>0</v>
      </c>
      <c r="K538" s="233"/>
      <c r="L538" s="234"/>
      <c r="M538" s="235" t="s">
        <v>19</v>
      </c>
      <c r="N538" s="236" t="s">
        <v>43</v>
      </c>
      <c r="O538" s="86"/>
      <c r="P538" s="217">
        <f>O538*H538</f>
        <v>0</v>
      </c>
      <c r="Q538" s="217">
        <v>0.024</v>
      </c>
      <c r="R538" s="217">
        <f>Q538*H538</f>
        <v>2.4683519999999999</v>
      </c>
      <c r="S538" s="217">
        <v>0</v>
      </c>
      <c r="T538" s="218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19" t="s">
        <v>517</v>
      </c>
      <c r="AT538" s="219" t="s">
        <v>140</v>
      </c>
      <c r="AU538" s="219" t="s">
        <v>82</v>
      </c>
      <c r="AY538" s="19" t="s">
        <v>128</v>
      </c>
      <c r="BE538" s="220">
        <f>IF(N538="základní",J538,0)</f>
        <v>0</v>
      </c>
      <c r="BF538" s="220">
        <f>IF(N538="snížená",J538,0)</f>
        <v>0</v>
      </c>
      <c r="BG538" s="220">
        <f>IF(N538="zákl. přenesená",J538,0)</f>
        <v>0</v>
      </c>
      <c r="BH538" s="220">
        <f>IF(N538="sníž. přenesená",J538,0)</f>
        <v>0</v>
      </c>
      <c r="BI538" s="220">
        <f>IF(N538="nulová",J538,0)</f>
        <v>0</v>
      </c>
      <c r="BJ538" s="19" t="s">
        <v>80</v>
      </c>
      <c r="BK538" s="220">
        <f>ROUND(I538*H538,2)</f>
        <v>0</v>
      </c>
      <c r="BL538" s="19" t="s">
        <v>430</v>
      </c>
      <c r="BM538" s="219" t="s">
        <v>1611</v>
      </c>
    </row>
    <row r="539" s="13" customFormat="1">
      <c r="A539" s="13"/>
      <c r="B539" s="242"/>
      <c r="C539" s="243"/>
      <c r="D539" s="244" t="s">
        <v>470</v>
      </c>
      <c r="E539" s="245" t="s">
        <v>19</v>
      </c>
      <c r="F539" s="246" t="s">
        <v>1612</v>
      </c>
      <c r="G539" s="243"/>
      <c r="H539" s="247">
        <v>102.848</v>
      </c>
      <c r="I539" s="248"/>
      <c r="J539" s="243"/>
      <c r="K539" s="243"/>
      <c r="L539" s="249"/>
      <c r="M539" s="250"/>
      <c r="N539" s="251"/>
      <c r="O539" s="251"/>
      <c r="P539" s="251"/>
      <c r="Q539" s="251"/>
      <c r="R539" s="251"/>
      <c r="S539" s="251"/>
      <c r="T539" s="25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3" t="s">
        <v>470</v>
      </c>
      <c r="AU539" s="253" t="s">
        <v>82</v>
      </c>
      <c r="AV539" s="13" t="s">
        <v>82</v>
      </c>
      <c r="AW539" s="13" t="s">
        <v>33</v>
      </c>
      <c r="AX539" s="13" t="s">
        <v>80</v>
      </c>
      <c r="AY539" s="253" t="s">
        <v>128</v>
      </c>
    </row>
    <row r="540" s="2" customFormat="1" ht="16.5" customHeight="1">
      <c r="A540" s="40"/>
      <c r="B540" s="41"/>
      <c r="C540" s="226" t="s">
        <v>371</v>
      </c>
      <c r="D540" s="226" t="s">
        <v>140</v>
      </c>
      <c r="E540" s="227" t="s">
        <v>1613</v>
      </c>
      <c r="F540" s="228" t="s">
        <v>1614</v>
      </c>
      <c r="G540" s="229" t="s">
        <v>134</v>
      </c>
      <c r="H540" s="230">
        <v>17.850000000000001</v>
      </c>
      <c r="I540" s="231"/>
      <c r="J540" s="232">
        <f>ROUND(I540*H540,2)</f>
        <v>0</v>
      </c>
      <c r="K540" s="233"/>
      <c r="L540" s="234"/>
      <c r="M540" s="235" t="s">
        <v>19</v>
      </c>
      <c r="N540" s="236" t="s">
        <v>43</v>
      </c>
      <c r="O540" s="86"/>
      <c r="P540" s="217">
        <f>O540*H540</f>
        <v>0</v>
      </c>
      <c r="Q540" s="217">
        <v>0.028000000000000001</v>
      </c>
      <c r="R540" s="217">
        <f>Q540*H540</f>
        <v>0.49980000000000008</v>
      </c>
      <c r="S540" s="217">
        <v>0</v>
      </c>
      <c r="T540" s="218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9" t="s">
        <v>517</v>
      </c>
      <c r="AT540" s="219" t="s">
        <v>140</v>
      </c>
      <c r="AU540" s="219" t="s">
        <v>82</v>
      </c>
      <c r="AY540" s="19" t="s">
        <v>128</v>
      </c>
      <c r="BE540" s="220">
        <f>IF(N540="základní",J540,0)</f>
        <v>0</v>
      </c>
      <c r="BF540" s="220">
        <f>IF(N540="snížená",J540,0)</f>
        <v>0</v>
      </c>
      <c r="BG540" s="220">
        <f>IF(N540="zákl. přenesená",J540,0)</f>
        <v>0</v>
      </c>
      <c r="BH540" s="220">
        <f>IF(N540="sníž. přenesená",J540,0)</f>
        <v>0</v>
      </c>
      <c r="BI540" s="220">
        <f>IF(N540="nulová",J540,0)</f>
        <v>0</v>
      </c>
      <c r="BJ540" s="19" t="s">
        <v>80</v>
      </c>
      <c r="BK540" s="220">
        <f>ROUND(I540*H540,2)</f>
        <v>0</v>
      </c>
      <c r="BL540" s="19" t="s">
        <v>430</v>
      </c>
      <c r="BM540" s="219" t="s">
        <v>1615</v>
      </c>
    </row>
    <row r="541" s="13" customFormat="1">
      <c r="A541" s="13"/>
      <c r="B541" s="242"/>
      <c r="C541" s="243"/>
      <c r="D541" s="244" t="s">
        <v>470</v>
      </c>
      <c r="E541" s="245" t="s">
        <v>19</v>
      </c>
      <c r="F541" s="246" t="s">
        <v>1616</v>
      </c>
      <c r="G541" s="243"/>
      <c r="H541" s="247">
        <v>17.850000000000001</v>
      </c>
      <c r="I541" s="248"/>
      <c r="J541" s="243"/>
      <c r="K541" s="243"/>
      <c r="L541" s="249"/>
      <c r="M541" s="250"/>
      <c r="N541" s="251"/>
      <c r="O541" s="251"/>
      <c r="P541" s="251"/>
      <c r="Q541" s="251"/>
      <c r="R541" s="251"/>
      <c r="S541" s="251"/>
      <c r="T541" s="25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3" t="s">
        <v>470</v>
      </c>
      <c r="AU541" s="253" t="s">
        <v>82</v>
      </c>
      <c r="AV541" s="13" t="s">
        <v>82</v>
      </c>
      <c r="AW541" s="13" t="s">
        <v>33</v>
      </c>
      <c r="AX541" s="13" t="s">
        <v>80</v>
      </c>
      <c r="AY541" s="253" t="s">
        <v>128</v>
      </c>
    </row>
    <row r="542" s="2" customFormat="1" ht="16.5" customHeight="1">
      <c r="A542" s="40"/>
      <c r="B542" s="41"/>
      <c r="C542" s="207" t="s">
        <v>376</v>
      </c>
      <c r="D542" s="207" t="s">
        <v>131</v>
      </c>
      <c r="E542" s="208" t="s">
        <v>1617</v>
      </c>
      <c r="F542" s="209" t="s">
        <v>1618</v>
      </c>
      <c r="G542" s="210" t="s">
        <v>467</v>
      </c>
      <c r="H542" s="211">
        <v>4.5979999999999999</v>
      </c>
      <c r="I542" s="212"/>
      <c r="J542" s="213">
        <f>ROUND(I542*H542,2)</f>
        <v>0</v>
      </c>
      <c r="K542" s="214"/>
      <c r="L542" s="46"/>
      <c r="M542" s="215" t="s">
        <v>19</v>
      </c>
      <c r="N542" s="216" t="s">
        <v>43</v>
      </c>
      <c r="O542" s="86"/>
      <c r="P542" s="217">
        <f>O542*H542</f>
        <v>0</v>
      </c>
      <c r="Q542" s="217">
        <v>2.2563399999999998</v>
      </c>
      <c r="R542" s="217">
        <f>Q542*H542</f>
        <v>10.374651319999998</v>
      </c>
      <c r="S542" s="217">
        <v>0</v>
      </c>
      <c r="T542" s="218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9" t="s">
        <v>430</v>
      </c>
      <c r="AT542" s="219" t="s">
        <v>131</v>
      </c>
      <c r="AU542" s="219" t="s">
        <v>82</v>
      </c>
      <c r="AY542" s="19" t="s">
        <v>128</v>
      </c>
      <c r="BE542" s="220">
        <f>IF(N542="základní",J542,0)</f>
        <v>0</v>
      </c>
      <c r="BF542" s="220">
        <f>IF(N542="snížená",J542,0)</f>
        <v>0</v>
      </c>
      <c r="BG542" s="220">
        <f>IF(N542="zákl. přenesená",J542,0)</f>
        <v>0</v>
      </c>
      <c r="BH542" s="220">
        <f>IF(N542="sníž. přenesená",J542,0)</f>
        <v>0</v>
      </c>
      <c r="BI542" s="220">
        <f>IF(N542="nulová",J542,0)</f>
        <v>0</v>
      </c>
      <c r="BJ542" s="19" t="s">
        <v>80</v>
      </c>
      <c r="BK542" s="220">
        <f>ROUND(I542*H542,2)</f>
        <v>0</v>
      </c>
      <c r="BL542" s="19" t="s">
        <v>430</v>
      </c>
      <c r="BM542" s="219" t="s">
        <v>1619</v>
      </c>
    </row>
    <row r="543" s="2" customFormat="1">
      <c r="A543" s="40"/>
      <c r="B543" s="41"/>
      <c r="C543" s="42"/>
      <c r="D543" s="221" t="s">
        <v>137</v>
      </c>
      <c r="E543" s="42"/>
      <c r="F543" s="222" t="s">
        <v>1620</v>
      </c>
      <c r="G543" s="42"/>
      <c r="H543" s="42"/>
      <c r="I543" s="223"/>
      <c r="J543" s="42"/>
      <c r="K543" s="42"/>
      <c r="L543" s="46"/>
      <c r="M543" s="224"/>
      <c r="N543" s="225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137</v>
      </c>
      <c r="AU543" s="19" t="s">
        <v>82</v>
      </c>
    </row>
    <row r="544" s="13" customFormat="1">
      <c r="A544" s="13"/>
      <c r="B544" s="242"/>
      <c r="C544" s="243"/>
      <c r="D544" s="244" t="s">
        <v>470</v>
      </c>
      <c r="E544" s="245" t="s">
        <v>19</v>
      </c>
      <c r="F544" s="246" t="s">
        <v>1621</v>
      </c>
      <c r="G544" s="243"/>
      <c r="H544" s="247">
        <v>4.5979999999999999</v>
      </c>
      <c r="I544" s="248"/>
      <c r="J544" s="243"/>
      <c r="K544" s="243"/>
      <c r="L544" s="249"/>
      <c r="M544" s="250"/>
      <c r="N544" s="251"/>
      <c r="O544" s="251"/>
      <c r="P544" s="251"/>
      <c r="Q544" s="251"/>
      <c r="R544" s="251"/>
      <c r="S544" s="251"/>
      <c r="T544" s="25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3" t="s">
        <v>470</v>
      </c>
      <c r="AU544" s="253" t="s">
        <v>82</v>
      </c>
      <c r="AV544" s="13" t="s">
        <v>82</v>
      </c>
      <c r="AW544" s="13" t="s">
        <v>33</v>
      </c>
      <c r="AX544" s="13" t="s">
        <v>80</v>
      </c>
      <c r="AY544" s="253" t="s">
        <v>128</v>
      </c>
    </row>
    <row r="545" s="2" customFormat="1" ht="24.15" customHeight="1">
      <c r="A545" s="40"/>
      <c r="B545" s="41"/>
      <c r="C545" s="207" t="s">
        <v>381</v>
      </c>
      <c r="D545" s="207" t="s">
        <v>131</v>
      </c>
      <c r="E545" s="208" t="s">
        <v>1622</v>
      </c>
      <c r="F545" s="209" t="s">
        <v>1623</v>
      </c>
      <c r="G545" s="210" t="s">
        <v>524</v>
      </c>
      <c r="H545" s="211">
        <v>368.95400000000001</v>
      </c>
      <c r="I545" s="212"/>
      <c r="J545" s="213">
        <f>ROUND(I545*H545,2)</f>
        <v>0</v>
      </c>
      <c r="K545" s="214"/>
      <c r="L545" s="46"/>
      <c r="M545" s="215" t="s">
        <v>19</v>
      </c>
      <c r="N545" s="216" t="s">
        <v>43</v>
      </c>
      <c r="O545" s="86"/>
      <c r="P545" s="217">
        <f>O545*H545</f>
        <v>0</v>
      </c>
      <c r="Q545" s="217">
        <v>0</v>
      </c>
      <c r="R545" s="217">
        <f>Q545*H545</f>
        <v>0</v>
      </c>
      <c r="S545" s="217">
        <v>0</v>
      </c>
      <c r="T545" s="218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19" t="s">
        <v>430</v>
      </c>
      <c r="AT545" s="219" t="s">
        <v>131</v>
      </c>
      <c r="AU545" s="219" t="s">
        <v>82</v>
      </c>
      <c r="AY545" s="19" t="s">
        <v>128</v>
      </c>
      <c r="BE545" s="220">
        <f>IF(N545="základní",J545,0)</f>
        <v>0</v>
      </c>
      <c r="BF545" s="220">
        <f>IF(N545="snížená",J545,0)</f>
        <v>0</v>
      </c>
      <c r="BG545" s="220">
        <f>IF(N545="zákl. přenesená",J545,0)</f>
        <v>0</v>
      </c>
      <c r="BH545" s="220">
        <f>IF(N545="sníž. přenesená",J545,0)</f>
        <v>0</v>
      </c>
      <c r="BI545" s="220">
        <f>IF(N545="nulová",J545,0)</f>
        <v>0</v>
      </c>
      <c r="BJ545" s="19" t="s">
        <v>80</v>
      </c>
      <c r="BK545" s="220">
        <f>ROUND(I545*H545,2)</f>
        <v>0</v>
      </c>
      <c r="BL545" s="19" t="s">
        <v>430</v>
      </c>
      <c r="BM545" s="219" t="s">
        <v>1624</v>
      </c>
    </row>
    <row r="546" s="2" customFormat="1">
      <c r="A546" s="40"/>
      <c r="B546" s="41"/>
      <c r="C546" s="42"/>
      <c r="D546" s="221" t="s">
        <v>137</v>
      </c>
      <c r="E546" s="42"/>
      <c r="F546" s="222" t="s">
        <v>1625</v>
      </c>
      <c r="G546" s="42"/>
      <c r="H546" s="42"/>
      <c r="I546" s="223"/>
      <c r="J546" s="42"/>
      <c r="K546" s="42"/>
      <c r="L546" s="46"/>
      <c r="M546" s="224"/>
      <c r="N546" s="225"/>
      <c r="O546" s="86"/>
      <c r="P546" s="86"/>
      <c r="Q546" s="86"/>
      <c r="R546" s="86"/>
      <c r="S546" s="86"/>
      <c r="T546" s="87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9" t="s">
        <v>137</v>
      </c>
      <c r="AU546" s="19" t="s">
        <v>82</v>
      </c>
    </row>
    <row r="547" s="13" customFormat="1">
      <c r="A547" s="13"/>
      <c r="B547" s="242"/>
      <c r="C547" s="243"/>
      <c r="D547" s="244" t="s">
        <v>470</v>
      </c>
      <c r="E547" s="245" t="s">
        <v>19</v>
      </c>
      <c r="F547" s="246" t="s">
        <v>1626</v>
      </c>
      <c r="G547" s="243"/>
      <c r="H547" s="247">
        <v>368.95400000000001</v>
      </c>
      <c r="I547" s="248"/>
      <c r="J547" s="243"/>
      <c r="K547" s="243"/>
      <c r="L547" s="249"/>
      <c r="M547" s="250"/>
      <c r="N547" s="251"/>
      <c r="O547" s="251"/>
      <c r="P547" s="251"/>
      <c r="Q547" s="251"/>
      <c r="R547" s="251"/>
      <c r="S547" s="251"/>
      <c r="T547" s="25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3" t="s">
        <v>470</v>
      </c>
      <c r="AU547" s="253" t="s">
        <v>82</v>
      </c>
      <c r="AV547" s="13" t="s">
        <v>82</v>
      </c>
      <c r="AW547" s="13" t="s">
        <v>33</v>
      </c>
      <c r="AX547" s="13" t="s">
        <v>80</v>
      </c>
      <c r="AY547" s="253" t="s">
        <v>128</v>
      </c>
    </row>
    <row r="548" s="2" customFormat="1" ht="24.15" customHeight="1">
      <c r="A548" s="40"/>
      <c r="B548" s="41"/>
      <c r="C548" s="207" t="s">
        <v>386</v>
      </c>
      <c r="D548" s="207" t="s">
        <v>131</v>
      </c>
      <c r="E548" s="208" t="s">
        <v>1627</v>
      </c>
      <c r="F548" s="209" t="s">
        <v>1628</v>
      </c>
      <c r="G548" s="210" t="s">
        <v>524</v>
      </c>
      <c r="H548" s="211">
        <v>22137.240000000002</v>
      </c>
      <c r="I548" s="212"/>
      <c r="J548" s="213">
        <f>ROUND(I548*H548,2)</f>
        <v>0</v>
      </c>
      <c r="K548" s="214"/>
      <c r="L548" s="46"/>
      <c r="M548" s="215" t="s">
        <v>19</v>
      </c>
      <c r="N548" s="216" t="s">
        <v>43</v>
      </c>
      <c r="O548" s="86"/>
      <c r="P548" s="217">
        <f>O548*H548</f>
        <v>0</v>
      </c>
      <c r="Q548" s="217">
        <v>0</v>
      </c>
      <c r="R548" s="217">
        <f>Q548*H548</f>
        <v>0</v>
      </c>
      <c r="S548" s="217">
        <v>0</v>
      </c>
      <c r="T548" s="218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19" t="s">
        <v>430</v>
      </c>
      <c r="AT548" s="219" t="s">
        <v>131</v>
      </c>
      <c r="AU548" s="219" t="s">
        <v>82</v>
      </c>
      <c r="AY548" s="19" t="s">
        <v>128</v>
      </c>
      <c r="BE548" s="220">
        <f>IF(N548="základní",J548,0)</f>
        <v>0</v>
      </c>
      <c r="BF548" s="220">
        <f>IF(N548="snížená",J548,0)</f>
        <v>0</v>
      </c>
      <c r="BG548" s="220">
        <f>IF(N548="zákl. přenesená",J548,0)</f>
        <v>0</v>
      </c>
      <c r="BH548" s="220">
        <f>IF(N548="sníž. přenesená",J548,0)</f>
        <v>0</v>
      </c>
      <c r="BI548" s="220">
        <f>IF(N548="nulová",J548,0)</f>
        <v>0</v>
      </c>
      <c r="BJ548" s="19" t="s">
        <v>80</v>
      </c>
      <c r="BK548" s="220">
        <f>ROUND(I548*H548,2)</f>
        <v>0</v>
      </c>
      <c r="BL548" s="19" t="s">
        <v>430</v>
      </c>
      <c r="BM548" s="219" t="s">
        <v>1629</v>
      </c>
    </row>
    <row r="549" s="2" customFormat="1">
      <c r="A549" s="40"/>
      <c r="B549" s="41"/>
      <c r="C549" s="42"/>
      <c r="D549" s="221" t="s">
        <v>137</v>
      </c>
      <c r="E549" s="42"/>
      <c r="F549" s="222" t="s">
        <v>1630</v>
      </c>
      <c r="G549" s="42"/>
      <c r="H549" s="42"/>
      <c r="I549" s="223"/>
      <c r="J549" s="42"/>
      <c r="K549" s="42"/>
      <c r="L549" s="46"/>
      <c r="M549" s="224"/>
      <c r="N549" s="225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137</v>
      </c>
      <c r="AU549" s="19" t="s">
        <v>82</v>
      </c>
    </row>
    <row r="550" s="13" customFormat="1">
      <c r="A550" s="13"/>
      <c r="B550" s="242"/>
      <c r="C550" s="243"/>
      <c r="D550" s="244" t="s">
        <v>470</v>
      </c>
      <c r="E550" s="245" t="s">
        <v>19</v>
      </c>
      <c r="F550" s="246" t="s">
        <v>1631</v>
      </c>
      <c r="G550" s="243"/>
      <c r="H550" s="247">
        <v>22137.240000000002</v>
      </c>
      <c r="I550" s="248"/>
      <c r="J550" s="243"/>
      <c r="K550" s="243"/>
      <c r="L550" s="249"/>
      <c r="M550" s="250"/>
      <c r="N550" s="251"/>
      <c r="O550" s="251"/>
      <c r="P550" s="251"/>
      <c r="Q550" s="251"/>
      <c r="R550" s="251"/>
      <c r="S550" s="251"/>
      <c r="T550" s="25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3" t="s">
        <v>470</v>
      </c>
      <c r="AU550" s="253" t="s">
        <v>82</v>
      </c>
      <c r="AV550" s="13" t="s">
        <v>82</v>
      </c>
      <c r="AW550" s="13" t="s">
        <v>33</v>
      </c>
      <c r="AX550" s="13" t="s">
        <v>80</v>
      </c>
      <c r="AY550" s="253" t="s">
        <v>128</v>
      </c>
    </row>
    <row r="551" s="2" customFormat="1" ht="24.15" customHeight="1">
      <c r="A551" s="40"/>
      <c r="B551" s="41"/>
      <c r="C551" s="207" t="s">
        <v>391</v>
      </c>
      <c r="D551" s="207" t="s">
        <v>131</v>
      </c>
      <c r="E551" s="208" t="s">
        <v>1632</v>
      </c>
      <c r="F551" s="209" t="s">
        <v>1633</v>
      </c>
      <c r="G551" s="210" t="s">
        <v>524</v>
      </c>
      <c r="H551" s="211">
        <v>368.95400000000001</v>
      </c>
      <c r="I551" s="212"/>
      <c r="J551" s="213">
        <f>ROUND(I551*H551,2)</f>
        <v>0</v>
      </c>
      <c r="K551" s="214"/>
      <c r="L551" s="46"/>
      <c r="M551" s="215" t="s">
        <v>19</v>
      </c>
      <c r="N551" s="216" t="s">
        <v>43</v>
      </c>
      <c r="O551" s="86"/>
      <c r="P551" s="217">
        <f>O551*H551</f>
        <v>0</v>
      </c>
      <c r="Q551" s="217">
        <v>0</v>
      </c>
      <c r="R551" s="217">
        <f>Q551*H551</f>
        <v>0</v>
      </c>
      <c r="S551" s="217">
        <v>0</v>
      </c>
      <c r="T551" s="218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19" t="s">
        <v>430</v>
      </c>
      <c r="AT551" s="219" t="s">
        <v>131</v>
      </c>
      <c r="AU551" s="219" t="s">
        <v>82</v>
      </c>
      <c r="AY551" s="19" t="s">
        <v>128</v>
      </c>
      <c r="BE551" s="220">
        <f>IF(N551="základní",J551,0)</f>
        <v>0</v>
      </c>
      <c r="BF551" s="220">
        <f>IF(N551="snížená",J551,0)</f>
        <v>0</v>
      </c>
      <c r="BG551" s="220">
        <f>IF(N551="zákl. přenesená",J551,0)</f>
        <v>0</v>
      </c>
      <c r="BH551" s="220">
        <f>IF(N551="sníž. přenesená",J551,0)</f>
        <v>0</v>
      </c>
      <c r="BI551" s="220">
        <f>IF(N551="nulová",J551,0)</f>
        <v>0</v>
      </c>
      <c r="BJ551" s="19" t="s">
        <v>80</v>
      </c>
      <c r="BK551" s="220">
        <f>ROUND(I551*H551,2)</f>
        <v>0</v>
      </c>
      <c r="BL551" s="19" t="s">
        <v>430</v>
      </c>
      <c r="BM551" s="219" t="s">
        <v>1634</v>
      </c>
    </row>
    <row r="552" s="2" customFormat="1">
      <c r="A552" s="40"/>
      <c r="B552" s="41"/>
      <c r="C552" s="42"/>
      <c r="D552" s="221" t="s">
        <v>137</v>
      </c>
      <c r="E552" s="42"/>
      <c r="F552" s="222" t="s">
        <v>1635</v>
      </c>
      <c r="G552" s="42"/>
      <c r="H552" s="42"/>
      <c r="I552" s="223"/>
      <c r="J552" s="42"/>
      <c r="K552" s="42"/>
      <c r="L552" s="46"/>
      <c r="M552" s="224"/>
      <c r="N552" s="225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137</v>
      </c>
      <c r="AU552" s="19" t="s">
        <v>82</v>
      </c>
    </row>
    <row r="553" s="2" customFormat="1" ht="24.15" customHeight="1">
      <c r="A553" s="40"/>
      <c r="B553" s="41"/>
      <c r="C553" s="207" t="s">
        <v>396</v>
      </c>
      <c r="D553" s="207" t="s">
        <v>131</v>
      </c>
      <c r="E553" s="208" t="s">
        <v>1636</v>
      </c>
      <c r="F553" s="209" t="s">
        <v>1637</v>
      </c>
      <c r="G553" s="210" t="s">
        <v>524</v>
      </c>
      <c r="H553" s="211">
        <v>143.40000000000001</v>
      </c>
      <c r="I553" s="212"/>
      <c r="J553" s="213">
        <f>ROUND(I553*H553,2)</f>
        <v>0</v>
      </c>
      <c r="K553" s="214"/>
      <c r="L553" s="46"/>
      <c r="M553" s="215" t="s">
        <v>19</v>
      </c>
      <c r="N553" s="216" t="s">
        <v>43</v>
      </c>
      <c r="O553" s="86"/>
      <c r="P553" s="217">
        <f>O553*H553</f>
        <v>0</v>
      </c>
      <c r="Q553" s="217">
        <v>0.00012999999999999999</v>
      </c>
      <c r="R553" s="217">
        <f>Q553*H553</f>
        <v>0.018641999999999999</v>
      </c>
      <c r="S553" s="217">
        <v>0</v>
      </c>
      <c r="T553" s="218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9" t="s">
        <v>430</v>
      </c>
      <c r="AT553" s="219" t="s">
        <v>131</v>
      </c>
      <c r="AU553" s="219" t="s">
        <v>82</v>
      </c>
      <c r="AY553" s="19" t="s">
        <v>128</v>
      </c>
      <c r="BE553" s="220">
        <f>IF(N553="základní",J553,0)</f>
        <v>0</v>
      </c>
      <c r="BF553" s="220">
        <f>IF(N553="snížená",J553,0)</f>
        <v>0</v>
      </c>
      <c r="BG553" s="220">
        <f>IF(N553="zákl. přenesená",J553,0)</f>
        <v>0</v>
      </c>
      <c r="BH553" s="220">
        <f>IF(N553="sníž. přenesená",J553,0)</f>
        <v>0</v>
      </c>
      <c r="BI553" s="220">
        <f>IF(N553="nulová",J553,0)</f>
        <v>0</v>
      </c>
      <c r="BJ553" s="19" t="s">
        <v>80</v>
      </c>
      <c r="BK553" s="220">
        <f>ROUND(I553*H553,2)</f>
        <v>0</v>
      </c>
      <c r="BL553" s="19" t="s">
        <v>430</v>
      </c>
      <c r="BM553" s="219" t="s">
        <v>1638</v>
      </c>
    </row>
    <row r="554" s="2" customFormat="1">
      <c r="A554" s="40"/>
      <c r="B554" s="41"/>
      <c r="C554" s="42"/>
      <c r="D554" s="221" t="s">
        <v>137</v>
      </c>
      <c r="E554" s="42"/>
      <c r="F554" s="222" t="s">
        <v>1639</v>
      </c>
      <c r="G554" s="42"/>
      <c r="H554" s="42"/>
      <c r="I554" s="223"/>
      <c r="J554" s="42"/>
      <c r="K554" s="42"/>
      <c r="L554" s="46"/>
      <c r="M554" s="224"/>
      <c r="N554" s="225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137</v>
      </c>
      <c r="AU554" s="19" t="s">
        <v>82</v>
      </c>
    </row>
    <row r="555" s="15" customFormat="1">
      <c r="A555" s="15"/>
      <c r="B555" s="265"/>
      <c r="C555" s="266"/>
      <c r="D555" s="244" t="s">
        <v>470</v>
      </c>
      <c r="E555" s="267" t="s">
        <v>19</v>
      </c>
      <c r="F555" s="268" t="s">
        <v>1640</v>
      </c>
      <c r="G555" s="266"/>
      <c r="H555" s="267" t="s">
        <v>19</v>
      </c>
      <c r="I555" s="269"/>
      <c r="J555" s="266"/>
      <c r="K555" s="266"/>
      <c r="L555" s="270"/>
      <c r="M555" s="271"/>
      <c r="N555" s="272"/>
      <c r="O555" s="272"/>
      <c r="P555" s="272"/>
      <c r="Q555" s="272"/>
      <c r="R555" s="272"/>
      <c r="S555" s="272"/>
      <c r="T555" s="273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74" t="s">
        <v>470</v>
      </c>
      <c r="AU555" s="274" t="s">
        <v>82</v>
      </c>
      <c r="AV555" s="15" t="s">
        <v>80</v>
      </c>
      <c r="AW555" s="15" t="s">
        <v>33</v>
      </c>
      <c r="AX555" s="15" t="s">
        <v>72</v>
      </c>
      <c r="AY555" s="274" t="s">
        <v>128</v>
      </c>
    </row>
    <row r="556" s="13" customFormat="1">
      <c r="A556" s="13"/>
      <c r="B556" s="242"/>
      <c r="C556" s="243"/>
      <c r="D556" s="244" t="s">
        <v>470</v>
      </c>
      <c r="E556" s="245" t="s">
        <v>19</v>
      </c>
      <c r="F556" s="246" t="s">
        <v>1641</v>
      </c>
      <c r="G556" s="243"/>
      <c r="H556" s="247">
        <v>119.90000000000001</v>
      </c>
      <c r="I556" s="248"/>
      <c r="J556" s="243"/>
      <c r="K556" s="243"/>
      <c r="L556" s="249"/>
      <c r="M556" s="250"/>
      <c r="N556" s="251"/>
      <c r="O556" s="251"/>
      <c r="P556" s="251"/>
      <c r="Q556" s="251"/>
      <c r="R556" s="251"/>
      <c r="S556" s="251"/>
      <c r="T556" s="25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3" t="s">
        <v>470</v>
      </c>
      <c r="AU556" s="253" t="s">
        <v>82</v>
      </c>
      <c r="AV556" s="13" t="s">
        <v>82</v>
      </c>
      <c r="AW556" s="13" t="s">
        <v>33</v>
      </c>
      <c r="AX556" s="13" t="s">
        <v>72</v>
      </c>
      <c r="AY556" s="253" t="s">
        <v>128</v>
      </c>
    </row>
    <row r="557" s="15" customFormat="1">
      <c r="A557" s="15"/>
      <c r="B557" s="265"/>
      <c r="C557" s="266"/>
      <c r="D557" s="244" t="s">
        <v>470</v>
      </c>
      <c r="E557" s="267" t="s">
        <v>19</v>
      </c>
      <c r="F557" s="268" t="s">
        <v>1642</v>
      </c>
      <c r="G557" s="266"/>
      <c r="H557" s="267" t="s">
        <v>19</v>
      </c>
      <c r="I557" s="269"/>
      <c r="J557" s="266"/>
      <c r="K557" s="266"/>
      <c r="L557" s="270"/>
      <c r="M557" s="271"/>
      <c r="N557" s="272"/>
      <c r="O557" s="272"/>
      <c r="P557" s="272"/>
      <c r="Q557" s="272"/>
      <c r="R557" s="272"/>
      <c r="S557" s="272"/>
      <c r="T557" s="273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74" t="s">
        <v>470</v>
      </c>
      <c r="AU557" s="274" t="s">
        <v>82</v>
      </c>
      <c r="AV557" s="15" t="s">
        <v>80</v>
      </c>
      <c r="AW557" s="15" t="s">
        <v>33</v>
      </c>
      <c r="AX557" s="15" t="s">
        <v>72</v>
      </c>
      <c r="AY557" s="274" t="s">
        <v>128</v>
      </c>
    </row>
    <row r="558" s="13" customFormat="1">
      <c r="A558" s="13"/>
      <c r="B558" s="242"/>
      <c r="C558" s="243"/>
      <c r="D558" s="244" t="s">
        <v>470</v>
      </c>
      <c r="E558" s="245" t="s">
        <v>19</v>
      </c>
      <c r="F558" s="246" t="s">
        <v>1643</v>
      </c>
      <c r="G558" s="243"/>
      <c r="H558" s="247">
        <v>23.5</v>
      </c>
      <c r="I558" s="248"/>
      <c r="J558" s="243"/>
      <c r="K558" s="243"/>
      <c r="L558" s="249"/>
      <c r="M558" s="250"/>
      <c r="N558" s="251"/>
      <c r="O558" s="251"/>
      <c r="P558" s="251"/>
      <c r="Q558" s="251"/>
      <c r="R558" s="251"/>
      <c r="S558" s="251"/>
      <c r="T558" s="25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3" t="s">
        <v>470</v>
      </c>
      <c r="AU558" s="253" t="s">
        <v>82</v>
      </c>
      <c r="AV558" s="13" t="s">
        <v>82</v>
      </c>
      <c r="AW558" s="13" t="s">
        <v>33</v>
      </c>
      <c r="AX558" s="13" t="s">
        <v>72</v>
      </c>
      <c r="AY558" s="253" t="s">
        <v>128</v>
      </c>
    </row>
    <row r="559" s="14" customFormat="1">
      <c r="A559" s="14"/>
      <c r="B559" s="254"/>
      <c r="C559" s="255"/>
      <c r="D559" s="244" t="s">
        <v>470</v>
      </c>
      <c r="E559" s="256" t="s">
        <v>19</v>
      </c>
      <c r="F559" s="257" t="s">
        <v>494</v>
      </c>
      <c r="G559" s="255"/>
      <c r="H559" s="258">
        <v>143.40000000000001</v>
      </c>
      <c r="I559" s="259"/>
      <c r="J559" s="255"/>
      <c r="K559" s="255"/>
      <c r="L559" s="260"/>
      <c r="M559" s="261"/>
      <c r="N559" s="262"/>
      <c r="O559" s="262"/>
      <c r="P559" s="262"/>
      <c r="Q559" s="262"/>
      <c r="R559" s="262"/>
      <c r="S559" s="262"/>
      <c r="T559" s="26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4" t="s">
        <v>470</v>
      </c>
      <c r="AU559" s="264" t="s">
        <v>82</v>
      </c>
      <c r="AV559" s="14" t="s">
        <v>430</v>
      </c>
      <c r="AW559" s="14" t="s">
        <v>33</v>
      </c>
      <c r="AX559" s="14" t="s">
        <v>80</v>
      </c>
      <c r="AY559" s="264" t="s">
        <v>128</v>
      </c>
    </row>
    <row r="560" s="2" customFormat="1" ht="24.15" customHeight="1">
      <c r="A560" s="40"/>
      <c r="B560" s="41"/>
      <c r="C560" s="207" t="s">
        <v>401</v>
      </c>
      <c r="D560" s="207" t="s">
        <v>131</v>
      </c>
      <c r="E560" s="208" t="s">
        <v>1644</v>
      </c>
      <c r="F560" s="209" t="s">
        <v>1645</v>
      </c>
      <c r="G560" s="210" t="s">
        <v>524</v>
      </c>
      <c r="H560" s="211">
        <v>189.83600000000001</v>
      </c>
      <c r="I560" s="212"/>
      <c r="J560" s="213">
        <f>ROUND(I560*H560,2)</f>
        <v>0</v>
      </c>
      <c r="K560" s="214"/>
      <c r="L560" s="46"/>
      <c r="M560" s="215" t="s">
        <v>19</v>
      </c>
      <c r="N560" s="216" t="s">
        <v>43</v>
      </c>
      <c r="O560" s="86"/>
      <c r="P560" s="217">
        <f>O560*H560</f>
        <v>0</v>
      </c>
      <c r="Q560" s="217">
        <v>4.0000000000000003E-05</v>
      </c>
      <c r="R560" s="217">
        <f>Q560*H560</f>
        <v>0.0075934400000000008</v>
      </c>
      <c r="S560" s="217">
        <v>0</v>
      </c>
      <c r="T560" s="218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9" t="s">
        <v>430</v>
      </c>
      <c r="AT560" s="219" t="s">
        <v>131</v>
      </c>
      <c r="AU560" s="219" t="s">
        <v>82</v>
      </c>
      <c r="AY560" s="19" t="s">
        <v>128</v>
      </c>
      <c r="BE560" s="220">
        <f>IF(N560="základní",J560,0)</f>
        <v>0</v>
      </c>
      <c r="BF560" s="220">
        <f>IF(N560="snížená",J560,0)</f>
        <v>0</v>
      </c>
      <c r="BG560" s="220">
        <f>IF(N560="zákl. přenesená",J560,0)</f>
        <v>0</v>
      </c>
      <c r="BH560" s="220">
        <f>IF(N560="sníž. přenesená",J560,0)</f>
        <v>0</v>
      </c>
      <c r="BI560" s="220">
        <f>IF(N560="nulová",J560,0)</f>
        <v>0</v>
      </c>
      <c r="BJ560" s="19" t="s">
        <v>80</v>
      </c>
      <c r="BK560" s="220">
        <f>ROUND(I560*H560,2)</f>
        <v>0</v>
      </c>
      <c r="BL560" s="19" t="s">
        <v>430</v>
      </c>
      <c r="BM560" s="219" t="s">
        <v>1646</v>
      </c>
    </row>
    <row r="561" s="2" customFormat="1">
      <c r="A561" s="40"/>
      <c r="B561" s="41"/>
      <c r="C561" s="42"/>
      <c r="D561" s="221" t="s">
        <v>137</v>
      </c>
      <c r="E561" s="42"/>
      <c r="F561" s="222" t="s">
        <v>1647</v>
      </c>
      <c r="G561" s="42"/>
      <c r="H561" s="42"/>
      <c r="I561" s="223"/>
      <c r="J561" s="42"/>
      <c r="K561" s="42"/>
      <c r="L561" s="46"/>
      <c r="M561" s="224"/>
      <c r="N561" s="225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137</v>
      </c>
      <c r="AU561" s="19" t="s">
        <v>82</v>
      </c>
    </row>
    <row r="562" s="13" customFormat="1">
      <c r="A562" s="13"/>
      <c r="B562" s="242"/>
      <c r="C562" s="243"/>
      <c r="D562" s="244" t="s">
        <v>470</v>
      </c>
      <c r="E562" s="245" t="s">
        <v>19</v>
      </c>
      <c r="F562" s="246" t="s">
        <v>1648</v>
      </c>
      <c r="G562" s="243"/>
      <c r="H562" s="247">
        <v>189.83600000000001</v>
      </c>
      <c r="I562" s="248"/>
      <c r="J562" s="243"/>
      <c r="K562" s="243"/>
      <c r="L562" s="249"/>
      <c r="M562" s="250"/>
      <c r="N562" s="251"/>
      <c r="O562" s="251"/>
      <c r="P562" s="251"/>
      <c r="Q562" s="251"/>
      <c r="R562" s="251"/>
      <c r="S562" s="251"/>
      <c r="T562" s="25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3" t="s">
        <v>470</v>
      </c>
      <c r="AU562" s="253" t="s">
        <v>82</v>
      </c>
      <c r="AV562" s="13" t="s">
        <v>82</v>
      </c>
      <c r="AW562" s="13" t="s">
        <v>33</v>
      </c>
      <c r="AX562" s="13" t="s">
        <v>80</v>
      </c>
      <c r="AY562" s="253" t="s">
        <v>128</v>
      </c>
    </row>
    <row r="563" s="2" customFormat="1" ht="24.15" customHeight="1">
      <c r="A563" s="40"/>
      <c r="B563" s="41"/>
      <c r="C563" s="207" t="s">
        <v>418</v>
      </c>
      <c r="D563" s="207" t="s">
        <v>131</v>
      </c>
      <c r="E563" s="208" t="s">
        <v>1649</v>
      </c>
      <c r="F563" s="209" t="s">
        <v>1650</v>
      </c>
      <c r="G563" s="210" t="s">
        <v>240</v>
      </c>
      <c r="H563" s="211">
        <v>17</v>
      </c>
      <c r="I563" s="212"/>
      <c r="J563" s="213">
        <f>ROUND(I563*H563,2)</f>
        <v>0</v>
      </c>
      <c r="K563" s="214"/>
      <c r="L563" s="46"/>
      <c r="M563" s="215" t="s">
        <v>19</v>
      </c>
      <c r="N563" s="216" t="s">
        <v>43</v>
      </c>
      <c r="O563" s="86"/>
      <c r="P563" s="217">
        <f>O563*H563</f>
        <v>0</v>
      </c>
      <c r="Q563" s="217">
        <v>0.0046800000000000001</v>
      </c>
      <c r="R563" s="217">
        <f>Q563*H563</f>
        <v>0.079560000000000006</v>
      </c>
      <c r="S563" s="217">
        <v>0</v>
      </c>
      <c r="T563" s="218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19" t="s">
        <v>430</v>
      </c>
      <c r="AT563" s="219" t="s">
        <v>131</v>
      </c>
      <c r="AU563" s="219" t="s">
        <v>82</v>
      </c>
      <c r="AY563" s="19" t="s">
        <v>128</v>
      </c>
      <c r="BE563" s="220">
        <f>IF(N563="základní",J563,0)</f>
        <v>0</v>
      </c>
      <c r="BF563" s="220">
        <f>IF(N563="snížená",J563,0)</f>
        <v>0</v>
      </c>
      <c r="BG563" s="220">
        <f>IF(N563="zákl. přenesená",J563,0)</f>
        <v>0</v>
      </c>
      <c r="BH563" s="220">
        <f>IF(N563="sníž. přenesená",J563,0)</f>
        <v>0</v>
      </c>
      <c r="BI563" s="220">
        <f>IF(N563="nulová",J563,0)</f>
        <v>0</v>
      </c>
      <c r="BJ563" s="19" t="s">
        <v>80</v>
      </c>
      <c r="BK563" s="220">
        <f>ROUND(I563*H563,2)</f>
        <v>0</v>
      </c>
      <c r="BL563" s="19" t="s">
        <v>430</v>
      </c>
      <c r="BM563" s="219" t="s">
        <v>1651</v>
      </c>
    </row>
    <row r="564" s="13" customFormat="1">
      <c r="A564" s="13"/>
      <c r="B564" s="242"/>
      <c r="C564" s="243"/>
      <c r="D564" s="244" t="s">
        <v>470</v>
      </c>
      <c r="E564" s="245" t="s">
        <v>19</v>
      </c>
      <c r="F564" s="246" t="s">
        <v>1652</v>
      </c>
      <c r="G564" s="243"/>
      <c r="H564" s="247">
        <v>9</v>
      </c>
      <c r="I564" s="248"/>
      <c r="J564" s="243"/>
      <c r="K564" s="243"/>
      <c r="L564" s="249"/>
      <c r="M564" s="250"/>
      <c r="N564" s="251"/>
      <c r="O564" s="251"/>
      <c r="P564" s="251"/>
      <c r="Q564" s="251"/>
      <c r="R564" s="251"/>
      <c r="S564" s="251"/>
      <c r="T564" s="25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3" t="s">
        <v>470</v>
      </c>
      <c r="AU564" s="253" t="s">
        <v>82</v>
      </c>
      <c r="AV564" s="13" t="s">
        <v>82</v>
      </c>
      <c r="AW564" s="13" t="s">
        <v>33</v>
      </c>
      <c r="AX564" s="13" t="s">
        <v>72</v>
      </c>
      <c r="AY564" s="253" t="s">
        <v>128</v>
      </c>
    </row>
    <row r="565" s="13" customFormat="1">
      <c r="A565" s="13"/>
      <c r="B565" s="242"/>
      <c r="C565" s="243"/>
      <c r="D565" s="244" t="s">
        <v>470</v>
      </c>
      <c r="E565" s="245" t="s">
        <v>19</v>
      </c>
      <c r="F565" s="246" t="s">
        <v>1653</v>
      </c>
      <c r="G565" s="243"/>
      <c r="H565" s="247">
        <v>8</v>
      </c>
      <c r="I565" s="248"/>
      <c r="J565" s="243"/>
      <c r="K565" s="243"/>
      <c r="L565" s="249"/>
      <c r="M565" s="250"/>
      <c r="N565" s="251"/>
      <c r="O565" s="251"/>
      <c r="P565" s="251"/>
      <c r="Q565" s="251"/>
      <c r="R565" s="251"/>
      <c r="S565" s="251"/>
      <c r="T565" s="25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3" t="s">
        <v>470</v>
      </c>
      <c r="AU565" s="253" t="s">
        <v>82</v>
      </c>
      <c r="AV565" s="13" t="s">
        <v>82</v>
      </c>
      <c r="AW565" s="13" t="s">
        <v>33</v>
      </c>
      <c r="AX565" s="13" t="s">
        <v>72</v>
      </c>
      <c r="AY565" s="253" t="s">
        <v>128</v>
      </c>
    </row>
    <row r="566" s="14" customFormat="1">
      <c r="A566" s="14"/>
      <c r="B566" s="254"/>
      <c r="C566" s="255"/>
      <c r="D566" s="244" t="s">
        <v>470</v>
      </c>
      <c r="E566" s="256" t="s">
        <v>19</v>
      </c>
      <c r="F566" s="257" t="s">
        <v>494</v>
      </c>
      <c r="G566" s="255"/>
      <c r="H566" s="258">
        <v>17</v>
      </c>
      <c r="I566" s="259"/>
      <c r="J566" s="255"/>
      <c r="K566" s="255"/>
      <c r="L566" s="260"/>
      <c r="M566" s="261"/>
      <c r="N566" s="262"/>
      <c r="O566" s="262"/>
      <c r="P566" s="262"/>
      <c r="Q566" s="262"/>
      <c r="R566" s="262"/>
      <c r="S566" s="262"/>
      <c r="T566" s="263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4" t="s">
        <v>470</v>
      </c>
      <c r="AU566" s="264" t="s">
        <v>82</v>
      </c>
      <c r="AV566" s="14" t="s">
        <v>430</v>
      </c>
      <c r="AW566" s="14" t="s">
        <v>33</v>
      </c>
      <c r="AX566" s="14" t="s">
        <v>80</v>
      </c>
      <c r="AY566" s="264" t="s">
        <v>128</v>
      </c>
    </row>
    <row r="567" s="2" customFormat="1" ht="16.5" customHeight="1">
      <c r="A567" s="40"/>
      <c r="B567" s="41"/>
      <c r="C567" s="226" t="s">
        <v>423</v>
      </c>
      <c r="D567" s="226" t="s">
        <v>140</v>
      </c>
      <c r="E567" s="227" t="s">
        <v>1654</v>
      </c>
      <c r="F567" s="228" t="s">
        <v>1655</v>
      </c>
      <c r="G567" s="229" t="s">
        <v>240</v>
      </c>
      <c r="H567" s="230">
        <v>2</v>
      </c>
      <c r="I567" s="231"/>
      <c r="J567" s="232">
        <f>ROUND(I567*H567,2)</f>
        <v>0</v>
      </c>
      <c r="K567" s="233"/>
      <c r="L567" s="234"/>
      <c r="M567" s="235" t="s">
        <v>19</v>
      </c>
      <c r="N567" s="236" t="s">
        <v>43</v>
      </c>
      <c r="O567" s="86"/>
      <c r="P567" s="217">
        <f>O567*H567</f>
        <v>0</v>
      </c>
      <c r="Q567" s="217">
        <v>0.0067000000000000002</v>
      </c>
      <c r="R567" s="217">
        <f>Q567*H567</f>
        <v>0.013400000000000001</v>
      </c>
      <c r="S567" s="217">
        <v>0</v>
      </c>
      <c r="T567" s="218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9" t="s">
        <v>517</v>
      </c>
      <c r="AT567" s="219" t="s">
        <v>140</v>
      </c>
      <c r="AU567" s="219" t="s">
        <v>82</v>
      </c>
      <c r="AY567" s="19" t="s">
        <v>128</v>
      </c>
      <c r="BE567" s="220">
        <f>IF(N567="základní",J567,0)</f>
        <v>0</v>
      </c>
      <c r="BF567" s="220">
        <f>IF(N567="snížená",J567,0)</f>
        <v>0</v>
      </c>
      <c r="BG567" s="220">
        <f>IF(N567="zákl. přenesená",J567,0)</f>
        <v>0</v>
      </c>
      <c r="BH567" s="220">
        <f>IF(N567="sníž. přenesená",J567,0)</f>
        <v>0</v>
      </c>
      <c r="BI567" s="220">
        <f>IF(N567="nulová",J567,0)</f>
        <v>0</v>
      </c>
      <c r="BJ567" s="19" t="s">
        <v>80</v>
      </c>
      <c r="BK567" s="220">
        <f>ROUND(I567*H567,2)</f>
        <v>0</v>
      </c>
      <c r="BL567" s="19" t="s">
        <v>430</v>
      </c>
      <c r="BM567" s="219" t="s">
        <v>1656</v>
      </c>
    </row>
    <row r="568" s="2" customFormat="1" ht="16.5" customHeight="1">
      <c r="A568" s="40"/>
      <c r="B568" s="41"/>
      <c r="C568" s="226" t="s">
        <v>619</v>
      </c>
      <c r="D568" s="226" t="s">
        <v>140</v>
      </c>
      <c r="E568" s="227" t="s">
        <v>1657</v>
      </c>
      <c r="F568" s="228" t="s">
        <v>1658</v>
      </c>
      <c r="G568" s="229" t="s">
        <v>240</v>
      </c>
      <c r="H568" s="230">
        <v>2</v>
      </c>
      <c r="I568" s="231"/>
      <c r="J568" s="232">
        <f>ROUND(I568*H568,2)</f>
        <v>0</v>
      </c>
      <c r="K568" s="233"/>
      <c r="L568" s="234"/>
      <c r="M568" s="235" t="s">
        <v>19</v>
      </c>
      <c r="N568" s="236" t="s">
        <v>43</v>
      </c>
      <c r="O568" s="86"/>
      <c r="P568" s="217">
        <f>O568*H568</f>
        <v>0</v>
      </c>
      <c r="Q568" s="217">
        <v>0.0067000000000000002</v>
      </c>
      <c r="R568" s="217">
        <f>Q568*H568</f>
        <v>0.013400000000000001</v>
      </c>
      <c r="S568" s="217">
        <v>0</v>
      </c>
      <c r="T568" s="218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9" t="s">
        <v>517</v>
      </c>
      <c r="AT568" s="219" t="s">
        <v>140</v>
      </c>
      <c r="AU568" s="219" t="s">
        <v>82</v>
      </c>
      <c r="AY568" s="19" t="s">
        <v>128</v>
      </c>
      <c r="BE568" s="220">
        <f>IF(N568="základní",J568,0)</f>
        <v>0</v>
      </c>
      <c r="BF568" s="220">
        <f>IF(N568="snížená",J568,0)</f>
        <v>0</v>
      </c>
      <c r="BG568" s="220">
        <f>IF(N568="zákl. přenesená",J568,0)</f>
        <v>0</v>
      </c>
      <c r="BH568" s="220">
        <f>IF(N568="sníž. přenesená",J568,0)</f>
        <v>0</v>
      </c>
      <c r="BI568" s="220">
        <f>IF(N568="nulová",J568,0)</f>
        <v>0</v>
      </c>
      <c r="BJ568" s="19" t="s">
        <v>80</v>
      </c>
      <c r="BK568" s="220">
        <f>ROUND(I568*H568,2)</f>
        <v>0</v>
      </c>
      <c r="BL568" s="19" t="s">
        <v>430</v>
      </c>
      <c r="BM568" s="219" t="s">
        <v>1659</v>
      </c>
    </row>
    <row r="569" s="2" customFormat="1" ht="24.15" customHeight="1">
      <c r="A569" s="40"/>
      <c r="B569" s="41"/>
      <c r="C569" s="207" t="s">
        <v>614</v>
      </c>
      <c r="D569" s="207" t="s">
        <v>131</v>
      </c>
      <c r="E569" s="208" t="s">
        <v>1660</v>
      </c>
      <c r="F569" s="209" t="s">
        <v>1661</v>
      </c>
      <c r="G569" s="210" t="s">
        <v>240</v>
      </c>
      <c r="H569" s="211">
        <v>4</v>
      </c>
      <c r="I569" s="212"/>
      <c r="J569" s="213">
        <f>ROUND(I569*H569,2)</f>
        <v>0</v>
      </c>
      <c r="K569" s="214"/>
      <c r="L569" s="46"/>
      <c r="M569" s="215" t="s">
        <v>19</v>
      </c>
      <c r="N569" s="216" t="s">
        <v>43</v>
      </c>
      <c r="O569" s="86"/>
      <c r="P569" s="217">
        <f>O569*H569</f>
        <v>0</v>
      </c>
      <c r="Q569" s="217">
        <v>0.00014999999999999999</v>
      </c>
      <c r="R569" s="217">
        <f>Q569*H569</f>
        <v>0.00059999999999999995</v>
      </c>
      <c r="S569" s="217">
        <v>0</v>
      </c>
      <c r="T569" s="218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19" t="s">
        <v>430</v>
      </c>
      <c r="AT569" s="219" t="s">
        <v>131</v>
      </c>
      <c r="AU569" s="219" t="s">
        <v>82</v>
      </c>
      <c r="AY569" s="19" t="s">
        <v>128</v>
      </c>
      <c r="BE569" s="220">
        <f>IF(N569="základní",J569,0)</f>
        <v>0</v>
      </c>
      <c r="BF569" s="220">
        <f>IF(N569="snížená",J569,0)</f>
        <v>0</v>
      </c>
      <c r="BG569" s="220">
        <f>IF(N569="zákl. přenesená",J569,0)</f>
        <v>0</v>
      </c>
      <c r="BH569" s="220">
        <f>IF(N569="sníž. přenesená",J569,0)</f>
        <v>0</v>
      </c>
      <c r="BI569" s="220">
        <f>IF(N569="nulová",J569,0)</f>
        <v>0</v>
      </c>
      <c r="BJ569" s="19" t="s">
        <v>80</v>
      </c>
      <c r="BK569" s="220">
        <f>ROUND(I569*H569,2)</f>
        <v>0</v>
      </c>
      <c r="BL569" s="19" t="s">
        <v>430</v>
      </c>
      <c r="BM569" s="219" t="s">
        <v>1662</v>
      </c>
    </row>
    <row r="570" s="2" customFormat="1">
      <c r="A570" s="40"/>
      <c r="B570" s="41"/>
      <c r="C570" s="42"/>
      <c r="D570" s="221" t="s">
        <v>137</v>
      </c>
      <c r="E570" s="42"/>
      <c r="F570" s="222" t="s">
        <v>1663</v>
      </c>
      <c r="G570" s="42"/>
      <c r="H570" s="42"/>
      <c r="I570" s="223"/>
      <c r="J570" s="42"/>
      <c r="K570" s="42"/>
      <c r="L570" s="46"/>
      <c r="M570" s="224"/>
      <c r="N570" s="225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137</v>
      </c>
      <c r="AU570" s="19" t="s">
        <v>82</v>
      </c>
    </row>
    <row r="571" s="2" customFormat="1" ht="16.5" customHeight="1">
      <c r="A571" s="40"/>
      <c r="B571" s="41"/>
      <c r="C571" s="226" t="s">
        <v>606</v>
      </c>
      <c r="D571" s="226" t="s">
        <v>140</v>
      </c>
      <c r="E571" s="227" t="s">
        <v>1664</v>
      </c>
      <c r="F571" s="228" t="s">
        <v>1665</v>
      </c>
      <c r="G571" s="229" t="s">
        <v>240</v>
      </c>
      <c r="H571" s="230">
        <v>4</v>
      </c>
      <c r="I571" s="231"/>
      <c r="J571" s="232">
        <f>ROUND(I571*H571,2)</f>
        <v>0</v>
      </c>
      <c r="K571" s="233"/>
      <c r="L571" s="234"/>
      <c r="M571" s="235" t="s">
        <v>19</v>
      </c>
      <c r="N571" s="236" t="s">
        <v>43</v>
      </c>
      <c r="O571" s="86"/>
      <c r="P571" s="217">
        <f>O571*H571</f>
        <v>0</v>
      </c>
      <c r="Q571" s="217">
        <v>0.0035000000000000001</v>
      </c>
      <c r="R571" s="217">
        <f>Q571*H571</f>
        <v>0.014</v>
      </c>
      <c r="S571" s="217">
        <v>0</v>
      </c>
      <c r="T571" s="218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19" t="s">
        <v>517</v>
      </c>
      <c r="AT571" s="219" t="s">
        <v>140</v>
      </c>
      <c r="AU571" s="219" t="s">
        <v>82</v>
      </c>
      <c r="AY571" s="19" t="s">
        <v>128</v>
      </c>
      <c r="BE571" s="220">
        <f>IF(N571="základní",J571,0)</f>
        <v>0</v>
      </c>
      <c r="BF571" s="220">
        <f>IF(N571="snížená",J571,0)</f>
        <v>0</v>
      </c>
      <c r="BG571" s="220">
        <f>IF(N571="zákl. přenesená",J571,0)</f>
        <v>0</v>
      </c>
      <c r="BH571" s="220">
        <f>IF(N571="sníž. přenesená",J571,0)</f>
        <v>0</v>
      </c>
      <c r="BI571" s="220">
        <f>IF(N571="nulová",J571,0)</f>
        <v>0</v>
      </c>
      <c r="BJ571" s="19" t="s">
        <v>80</v>
      </c>
      <c r="BK571" s="220">
        <f>ROUND(I571*H571,2)</f>
        <v>0</v>
      </c>
      <c r="BL571" s="19" t="s">
        <v>430</v>
      </c>
      <c r="BM571" s="219" t="s">
        <v>1666</v>
      </c>
    </row>
    <row r="572" s="13" customFormat="1">
      <c r="A572" s="13"/>
      <c r="B572" s="242"/>
      <c r="C572" s="243"/>
      <c r="D572" s="244" t="s">
        <v>470</v>
      </c>
      <c r="E572" s="245" t="s">
        <v>19</v>
      </c>
      <c r="F572" s="246" t="s">
        <v>1667</v>
      </c>
      <c r="G572" s="243"/>
      <c r="H572" s="247">
        <v>4</v>
      </c>
      <c r="I572" s="248"/>
      <c r="J572" s="243"/>
      <c r="K572" s="243"/>
      <c r="L572" s="249"/>
      <c r="M572" s="250"/>
      <c r="N572" s="251"/>
      <c r="O572" s="251"/>
      <c r="P572" s="251"/>
      <c r="Q572" s="251"/>
      <c r="R572" s="251"/>
      <c r="S572" s="251"/>
      <c r="T572" s="25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3" t="s">
        <v>470</v>
      </c>
      <c r="AU572" s="253" t="s">
        <v>82</v>
      </c>
      <c r="AV572" s="13" t="s">
        <v>82</v>
      </c>
      <c r="AW572" s="13" t="s">
        <v>33</v>
      </c>
      <c r="AX572" s="13" t="s">
        <v>80</v>
      </c>
      <c r="AY572" s="253" t="s">
        <v>128</v>
      </c>
    </row>
    <row r="573" s="2" customFormat="1" ht="24.15" customHeight="1">
      <c r="A573" s="40"/>
      <c r="B573" s="41"/>
      <c r="C573" s="207" t="s">
        <v>464</v>
      </c>
      <c r="D573" s="207" t="s">
        <v>131</v>
      </c>
      <c r="E573" s="208" t="s">
        <v>1668</v>
      </c>
      <c r="F573" s="209" t="s">
        <v>1669</v>
      </c>
      <c r="G573" s="210" t="s">
        <v>240</v>
      </c>
      <c r="H573" s="211">
        <v>42</v>
      </c>
      <c r="I573" s="212"/>
      <c r="J573" s="213">
        <f>ROUND(I573*H573,2)</f>
        <v>0</v>
      </c>
      <c r="K573" s="214"/>
      <c r="L573" s="46"/>
      <c r="M573" s="215" t="s">
        <v>19</v>
      </c>
      <c r="N573" s="216" t="s">
        <v>43</v>
      </c>
      <c r="O573" s="86"/>
      <c r="P573" s="217">
        <f>O573*H573</f>
        <v>0</v>
      </c>
      <c r="Q573" s="217">
        <v>4.0000000000000003E-05</v>
      </c>
      <c r="R573" s="217">
        <f>Q573*H573</f>
        <v>0.0016800000000000001</v>
      </c>
      <c r="S573" s="217">
        <v>0</v>
      </c>
      <c r="T573" s="218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9" t="s">
        <v>430</v>
      </c>
      <c r="AT573" s="219" t="s">
        <v>131</v>
      </c>
      <c r="AU573" s="219" t="s">
        <v>82</v>
      </c>
      <c r="AY573" s="19" t="s">
        <v>128</v>
      </c>
      <c r="BE573" s="220">
        <f>IF(N573="základní",J573,0)</f>
        <v>0</v>
      </c>
      <c r="BF573" s="220">
        <f>IF(N573="snížená",J573,0)</f>
        <v>0</v>
      </c>
      <c r="BG573" s="220">
        <f>IF(N573="zákl. přenesená",J573,0)</f>
        <v>0</v>
      </c>
      <c r="BH573" s="220">
        <f>IF(N573="sníž. přenesená",J573,0)</f>
        <v>0</v>
      </c>
      <c r="BI573" s="220">
        <f>IF(N573="nulová",J573,0)</f>
        <v>0</v>
      </c>
      <c r="BJ573" s="19" t="s">
        <v>80</v>
      </c>
      <c r="BK573" s="220">
        <f>ROUND(I573*H573,2)</f>
        <v>0</v>
      </c>
      <c r="BL573" s="19" t="s">
        <v>430</v>
      </c>
      <c r="BM573" s="219" t="s">
        <v>1670</v>
      </c>
    </row>
    <row r="574" s="2" customFormat="1">
      <c r="A574" s="40"/>
      <c r="B574" s="41"/>
      <c r="C574" s="42"/>
      <c r="D574" s="221" t="s">
        <v>137</v>
      </c>
      <c r="E574" s="42"/>
      <c r="F574" s="222" t="s">
        <v>1671</v>
      </c>
      <c r="G574" s="42"/>
      <c r="H574" s="42"/>
      <c r="I574" s="223"/>
      <c r="J574" s="42"/>
      <c r="K574" s="42"/>
      <c r="L574" s="46"/>
      <c r="M574" s="224"/>
      <c r="N574" s="225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137</v>
      </c>
      <c r="AU574" s="19" t="s">
        <v>82</v>
      </c>
    </row>
    <row r="575" s="13" customFormat="1">
      <c r="A575" s="13"/>
      <c r="B575" s="242"/>
      <c r="C575" s="243"/>
      <c r="D575" s="244" t="s">
        <v>470</v>
      </c>
      <c r="E575" s="245" t="s">
        <v>19</v>
      </c>
      <c r="F575" s="246" t="s">
        <v>1672</v>
      </c>
      <c r="G575" s="243"/>
      <c r="H575" s="247">
        <v>42</v>
      </c>
      <c r="I575" s="248"/>
      <c r="J575" s="243"/>
      <c r="K575" s="243"/>
      <c r="L575" s="249"/>
      <c r="M575" s="250"/>
      <c r="N575" s="251"/>
      <c r="O575" s="251"/>
      <c r="P575" s="251"/>
      <c r="Q575" s="251"/>
      <c r="R575" s="251"/>
      <c r="S575" s="251"/>
      <c r="T575" s="25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3" t="s">
        <v>470</v>
      </c>
      <c r="AU575" s="253" t="s">
        <v>82</v>
      </c>
      <c r="AV575" s="13" t="s">
        <v>82</v>
      </c>
      <c r="AW575" s="13" t="s">
        <v>33</v>
      </c>
      <c r="AX575" s="13" t="s">
        <v>80</v>
      </c>
      <c r="AY575" s="253" t="s">
        <v>128</v>
      </c>
    </row>
    <row r="576" s="2" customFormat="1" ht="21.75" customHeight="1">
      <c r="A576" s="40"/>
      <c r="B576" s="41"/>
      <c r="C576" s="207" t="s">
        <v>666</v>
      </c>
      <c r="D576" s="207" t="s">
        <v>131</v>
      </c>
      <c r="E576" s="208" t="s">
        <v>1673</v>
      </c>
      <c r="F576" s="209" t="s">
        <v>1674</v>
      </c>
      <c r="G576" s="210" t="s">
        <v>240</v>
      </c>
      <c r="H576" s="211">
        <v>42</v>
      </c>
      <c r="I576" s="212"/>
      <c r="J576" s="213">
        <f>ROUND(I576*H576,2)</f>
        <v>0</v>
      </c>
      <c r="K576" s="214"/>
      <c r="L576" s="46"/>
      <c r="M576" s="215" t="s">
        <v>19</v>
      </c>
      <c r="N576" s="216" t="s">
        <v>43</v>
      </c>
      <c r="O576" s="86"/>
      <c r="P576" s="217">
        <f>O576*H576</f>
        <v>0</v>
      </c>
      <c r="Q576" s="217">
        <v>0.00036999999999999999</v>
      </c>
      <c r="R576" s="217">
        <f>Q576*H576</f>
        <v>0.01554</v>
      </c>
      <c r="S576" s="217">
        <v>0</v>
      </c>
      <c r="T576" s="218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9" t="s">
        <v>430</v>
      </c>
      <c r="AT576" s="219" t="s">
        <v>131</v>
      </c>
      <c r="AU576" s="219" t="s">
        <v>82</v>
      </c>
      <c r="AY576" s="19" t="s">
        <v>128</v>
      </c>
      <c r="BE576" s="220">
        <f>IF(N576="základní",J576,0)</f>
        <v>0</v>
      </c>
      <c r="BF576" s="220">
        <f>IF(N576="snížená",J576,0)</f>
        <v>0</v>
      </c>
      <c r="BG576" s="220">
        <f>IF(N576="zákl. přenesená",J576,0)</f>
        <v>0</v>
      </c>
      <c r="BH576" s="220">
        <f>IF(N576="sníž. přenesená",J576,0)</f>
        <v>0</v>
      </c>
      <c r="BI576" s="220">
        <f>IF(N576="nulová",J576,0)</f>
        <v>0</v>
      </c>
      <c r="BJ576" s="19" t="s">
        <v>80</v>
      </c>
      <c r="BK576" s="220">
        <f>ROUND(I576*H576,2)</f>
        <v>0</v>
      </c>
      <c r="BL576" s="19" t="s">
        <v>430</v>
      </c>
      <c r="BM576" s="219" t="s">
        <v>1675</v>
      </c>
    </row>
    <row r="577" s="2" customFormat="1">
      <c r="A577" s="40"/>
      <c r="B577" s="41"/>
      <c r="C577" s="42"/>
      <c r="D577" s="221" t="s">
        <v>137</v>
      </c>
      <c r="E577" s="42"/>
      <c r="F577" s="222" t="s">
        <v>1676</v>
      </c>
      <c r="G577" s="42"/>
      <c r="H577" s="42"/>
      <c r="I577" s="223"/>
      <c r="J577" s="42"/>
      <c r="K577" s="42"/>
      <c r="L577" s="46"/>
      <c r="M577" s="224"/>
      <c r="N577" s="225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137</v>
      </c>
      <c r="AU577" s="19" t="s">
        <v>82</v>
      </c>
    </row>
    <row r="578" s="2" customFormat="1" ht="24.15" customHeight="1">
      <c r="A578" s="40"/>
      <c r="B578" s="41"/>
      <c r="C578" s="207" t="s">
        <v>632</v>
      </c>
      <c r="D578" s="207" t="s">
        <v>131</v>
      </c>
      <c r="E578" s="208" t="s">
        <v>1677</v>
      </c>
      <c r="F578" s="209" t="s">
        <v>1678</v>
      </c>
      <c r="G578" s="210" t="s">
        <v>524</v>
      </c>
      <c r="H578" s="211">
        <v>12.754</v>
      </c>
      <c r="I578" s="212"/>
      <c r="J578" s="213">
        <f>ROUND(I578*H578,2)</f>
        <v>0</v>
      </c>
      <c r="K578" s="214"/>
      <c r="L578" s="46"/>
      <c r="M578" s="215" t="s">
        <v>19</v>
      </c>
      <c r="N578" s="216" t="s">
        <v>43</v>
      </c>
      <c r="O578" s="86"/>
      <c r="P578" s="217">
        <f>O578*H578</f>
        <v>0</v>
      </c>
      <c r="Q578" s="217">
        <v>0</v>
      </c>
      <c r="R578" s="217">
        <f>Q578*H578</f>
        <v>0</v>
      </c>
      <c r="S578" s="217">
        <v>0.13100000000000001</v>
      </c>
      <c r="T578" s="218">
        <f>S578*H578</f>
        <v>1.670774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9" t="s">
        <v>430</v>
      </c>
      <c r="AT578" s="219" t="s">
        <v>131</v>
      </c>
      <c r="AU578" s="219" t="s">
        <v>82</v>
      </c>
      <c r="AY578" s="19" t="s">
        <v>128</v>
      </c>
      <c r="BE578" s="220">
        <f>IF(N578="základní",J578,0)</f>
        <v>0</v>
      </c>
      <c r="BF578" s="220">
        <f>IF(N578="snížená",J578,0)</f>
        <v>0</v>
      </c>
      <c r="BG578" s="220">
        <f>IF(N578="zákl. přenesená",J578,0)</f>
        <v>0</v>
      </c>
      <c r="BH578" s="220">
        <f>IF(N578="sníž. přenesená",J578,0)</f>
        <v>0</v>
      </c>
      <c r="BI578" s="220">
        <f>IF(N578="nulová",J578,0)</f>
        <v>0</v>
      </c>
      <c r="BJ578" s="19" t="s">
        <v>80</v>
      </c>
      <c r="BK578" s="220">
        <f>ROUND(I578*H578,2)</f>
        <v>0</v>
      </c>
      <c r="BL578" s="19" t="s">
        <v>430</v>
      </c>
      <c r="BM578" s="219" t="s">
        <v>1679</v>
      </c>
    </row>
    <row r="579" s="2" customFormat="1">
      <c r="A579" s="40"/>
      <c r="B579" s="41"/>
      <c r="C579" s="42"/>
      <c r="D579" s="221" t="s">
        <v>137</v>
      </c>
      <c r="E579" s="42"/>
      <c r="F579" s="222" t="s">
        <v>1680</v>
      </c>
      <c r="G579" s="42"/>
      <c r="H579" s="42"/>
      <c r="I579" s="223"/>
      <c r="J579" s="42"/>
      <c r="K579" s="42"/>
      <c r="L579" s="46"/>
      <c r="M579" s="224"/>
      <c r="N579" s="225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137</v>
      </c>
      <c r="AU579" s="19" t="s">
        <v>82</v>
      </c>
    </row>
    <row r="580" s="13" customFormat="1">
      <c r="A580" s="13"/>
      <c r="B580" s="242"/>
      <c r="C580" s="243"/>
      <c r="D580" s="244" t="s">
        <v>470</v>
      </c>
      <c r="E580" s="245" t="s">
        <v>19</v>
      </c>
      <c r="F580" s="246" t="s">
        <v>1681</v>
      </c>
      <c r="G580" s="243"/>
      <c r="H580" s="247">
        <v>12.754</v>
      </c>
      <c r="I580" s="248"/>
      <c r="J580" s="243"/>
      <c r="K580" s="243"/>
      <c r="L580" s="249"/>
      <c r="M580" s="250"/>
      <c r="N580" s="251"/>
      <c r="O580" s="251"/>
      <c r="P580" s="251"/>
      <c r="Q580" s="251"/>
      <c r="R580" s="251"/>
      <c r="S580" s="251"/>
      <c r="T580" s="25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3" t="s">
        <v>470</v>
      </c>
      <c r="AU580" s="253" t="s">
        <v>82</v>
      </c>
      <c r="AV580" s="13" t="s">
        <v>82</v>
      </c>
      <c r="AW580" s="13" t="s">
        <v>33</v>
      </c>
      <c r="AX580" s="13" t="s">
        <v>80</v>
      </c>
      <c r="AY580" s="253" t="s">
        <v>128</v>
      </c>
    </row>
    <row r="581" s="2" customFormat="1" ht="24.15" customHeight="1">
      <c r="A581" s="40"/>
      <c r="B581" s="41"/>
      <c r="C581" s="207" t="s">
        <v>634</v>
      </c>
      <c r="D581" s="207" t="s">
        <v>131</v>
      </c>
      <c r="E581" s="208" t="s">
        <v>1682</v>
      </c>
      <c r="F581" s="209" t="s">
        <v>1683</v>
      </c>
      <c r="G581" s="210" t="s">
        <v>524</v>
      </c>
      <c r="H581" s="211">
        <v>8.5190000000000001</v>
      </c>
      <c r="I581" s="212"/>
      <c r="J581" s="213">
        <f>ROUND(I581*H581,2)</f>
        <v>0</v>
      </c>
      <c r="K581" s="214"/>
      <c r="L581" s="46"/>
      <c r="M581" s="215" t="s">
        <v>19</v>
      </c>
      <c r="N581" s="216" t="s">
        <v>43</v>
      </c>
      <c r="O581" s="86"/>
      <c r="P581" s="217">
        <f>O581*H581</f>
        <v>0</v>
      </c>
      <c r="Q581" s="217">
        <v>0</v>
      </c>
      <c r="R581" s="217">
        <f>Q581*H581</f>
        <v>0</v>
      </c>
      <c r="S581" s="217">
        <v>0.26100000000000001</v>
      </c>
      <c r="T581" s="218">
        <f>S581*H581</f>
        <v>2.2234590000000001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19" t="s">
        <v>430</v>
      </c>
      <c r="AT581" s="219" t="s">
        <v>131</v>
      </c>
      <c r="AU581" s="219" t="s">
        <v>82</v>
      </c>
      <c r="AY581" s="19" t="s">
        <v>128</v>
      </c>
      <c r="BE581" s="220">
        <f>IF(N581="základní",J581,0)</f>
        <v>0</v>
      </c>
      <c r="BF581" s="220">
        <f>IF(N581="snížená",J581,0)</f>
        <v>0</v>
      </c>
      <c r="BG581" s="220">
        <f>IF(N581="zákl. přenesená",J581,0)</f>
        <v>0</v>
      </c>
      <c r="BH581" s="220">
        <f>IF(N581="sníž. přenesená",J581,0)</f>
        <v>0</v>
      </c>
      <c r="BI581" s="220">
        <f>IF(N581="nulová",J581,0)</f>
        <v>0</v>
      </c>
      <c r="BJ581" s="19" t="s">
        <v>80</v>
      </c>
      <c r="BK581" s="220">
        <f>ROUND(I581*H581,2)</f>
        <v>0</v>
      </c>
      <c r="BL581" s="19" t="s">
        <v>430</v>
      </c>
      <c r="BM581" s="219" t="s">
        <v>1684</v>
      </c>
    </row>
    <row r="582" s="2" customFormat="1">
      <c r="A582" s="40"/>
      <c r="B582" s="41"/>
      <c r="C582" s="42"/>
      <c r="D582" s="221" t="s">
        <v>137</v>
      </c>
      <c r="E582" s="42"/>
      <c r="F582" s="222" t="s">
        <v>1685</v>
      </c>
      <c r="G582" s="42"/>
      <c r="H582" s="42"/>
      <c r="I582" s="223"/>
      <c r="J582" s="42"/>
      <c r="K582" s="42"/>
      <c r="L582" s="46"/>
      <c r="M582" s="224"/>
      <c r="N582" s="225"/>
      <c r="O582" s="86"/>
      <c r="P582" s="86"/>
      <c r="Q582" s="86"/>
      <c r="R582" s="86"/>
      <c r="S582" s="86"/>
      <c r="T582" s="87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T582" s="19" t="s">
        <v>137</v>
      </c>
      <c r="AU582" s="19" t="s">
        <v>82</v>
      </c>
    </row>
    <row r="583" s="13" customFormat="1">
      <c r="A583" s="13"/>
      <c r="B583" s="242"/>
      <c r="C583" s="243"/>
      <c r="D583" s="244" t="s">
        <v>470</v>
      </c>
      <c r="E583" s="245" t="s">
        <v>19</v>
      </c>
      <c r="F583" s="246" t="s">
        <v>1686</v>
      </c>
      <c r="G583" s="243"/>
      <c r="H583" s="247">
        <v>8.5190000000000001</v>
      </c>
      <c r="I583" s="248"/>
      <c r="J583" s="243"/>
      <c r="K583" s="243"/>
      <c r="L583" s="249"/>
      <c r="M583" s="250"/>
      <c r="N583" s="251"/>
      <c r="O583" s="251"/>
      <c r="P583" s="251"/>
      <c r="Q583" s="251"/>
      <c r="R583" s="251"/>
      <c r="S583" s="251"/>
      <c r="T583" s="25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53" t="s">
        <v>470</v>
      </c>
      <c r="AU583" s="253" t="s">
        <v>82</v>
      </c>
      <c r="AV583" s="13" t="s">
        <v>82</v>
      </c>
      <c r="AW583" s="13" t="s">
        <v>33</v>
      </c>
      <c r="AX583" s="13" t="s">
        <v>80</v>
      </c>
      <c r="AY583" s="253" t="s">
        <v>128</v>
      </c>
    </row>
    <row r="584" s="2" customFormat="1" ht="24.15" customHeight="1">
      <c r="A584" s="40"/>
      <c r="B584" s="41"/>
      <c r="C584" s="207" t="s">
        <v>638</v>
      </c>
      <c r="D584" s="207" t="s">
        <v>131</v>
      </c>
      <c r="E584" s="208" t="s">
        <v>1687</v>
      </c>
      <c r="F584" s="209" t="s">
        <v>1688</v>
      </c>
      <c r="G584" s="210" t="s">
        <v>467</v>
      </c>
      <c r="H584" s="211">
        <v>0.155</v>
      </c>
      <c r="I584" s="212"/>
      <c r="J584" s="213">
        <f>ROUND(I584*H584,2)</f>
        <v>0</v>
      </c>
      <c r="K584" s="214"/>
      <c r="L584" s="46"/>
      <c r="M584" s="215" t="s">
        <v>19</v>
      </c>
      <c r="N584" s="216" t="s">
        <v>43</v>
      </c>
      <c r="O584" s="86"/>
      <c r="P584" s="217">
        <f>O584*H584</f>
        <v>0</v>
      </c>
      <c r="Q584" s="217">
        <v>0</v>
      </c>
      <c r="R584" s="217">
        <f>Q584*H584</f>
        <v>0</v>
      </c>
      <c r="S584" s="217">
        <v>1.8</v>
      </c>
      <c r="T584" s="218">
        <f>S584*H584</f>
        <v>0.27900000000000003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9" t="s">
        <v>430</v>
      </c>
      <c r="AT584" s="219" t="s">
        <v>131</v>
      </c>
      <c r="AU584" s="219" t="s">
        <v>82</v>
      </c>
      <c r="AY584" s="19" t="s">
        <v>128</v>
      </c>
      <c r="BE584" s="220">
        <f>IF(N584="základní",J584,0)</f>
        <v>0</v>
      </c>
      <c r="BF584" s="220">
        <f>IF(N584="snížená",J584,0)</f>
        <v>0</v>
      </c>
      <c r="BG584" s="220">
        <f>IF(N584="zákl. přenesená",J584,0)</f>
        <v>0</v>
      </c>
      <c r="BH584" s="220">
        <f>IF(N584="sníž. přenesená",J584,0)</f>
        <v>0</v>
      </c>
      <c r="BI584" s="220">
        <f>IF(N584="nulová",J584,0)</f>
        <v>0</v>
      </c>
      <c r="BJ584" s="19" t="s">
        <v>80</v>
      </c>
      <c r="BK584" s="220">
        <f>ROUND(I584*H584,2)</f>
        <v>0</v>
      </c>
      <c r="BL584" s="19" t="s">
        <v>430</v>
      </c>
      <c r="BM584" s="219" t="s">
        <v>1689</v>
      </c>
    </row>
    <row r="585" s="2" customFormat="1">
      <c r="A585" s="40"/>
      <c r="B585" s="41"/>
      <c r="C585" s="42"/>
      <c r="D585" s="221" t="s">
        <v>137</v>
      </c>
      <c r="E585" s="42"/>
      <c r="F585" s="222" t="s">
        <v>1690</v>
      </c>
      <c r="G585" s="42"/>
      <c r="H585" s="42"/>
      <c r="I585" s="223"/>
      <c r="J585" s="42"/>
      <c r="K585" s="42"/>
      <c r="L585" s="46"/>
      <c r="M585" s="224"/>
      <c r="N585" s="225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137</v>
      </c>
      <c r="AU585" s="19" t="s">
        <v>82</v>
      </c>
    </row>
    <row r="586" s="13" customFormat="1">
      <c r="A586" s="13"/>
      <c r="B586" s="242"/>
      <c r="C586" s="243"/>
      <c r="D586" s="244" t="s">
        <v>470</v>
      </c>
      <c r="E586" s="245" t="s">
        <v>19</v>
      </c>
      <c r="F586" s="246" t="s">
        <v>1691</v>
      </c>
      <c r="G586" s="243"/>
      <c r="H586" s="247">
        <v>0.155</v>
      </c>
      <c r="I586" s="248"/>
      <c r="J586" s="243"/>
      <c r="K586" s="243"/>
      <c r="L586" s="249"/>
      <c r="M586" s="250"/>
      <c r="N586" s="251"/>
      <c r="O586" s="251"/>
      <c r="P586" s="251"/>
      <c r="Q586" s="251"/>
      <c r="R586" s="251"/>
      <c r="S586" s="251"/>
      <c r="T586" s="25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3" t="s">
        <v>470</v>
      </c>
      <c r="AU586" s="253" t="s">
        <v>82</v>
      </c>
      <c r="AV586" s="13" t="s">
        <v>82</v>
      </c>
      <c r="AW586" s="13" t="s">
        <v>33</v>
      </c>
      <c r="AX586" s="13" t="s">
        <v>80</v>
      </c>
      <c r="AY586" s="253" t="s">
        <v>128</v>
      </c>
    </row>
    <row r="587" s="2" customFormat="1" ht="24.15" customHeight="1">
      <c r="A587" s="40"/>
      <c r="B587" s="41"/>
      <c r="C587" s="207" t="s">
        <v>642</v>
      </c>
      <c r="D587" s="207" t="s">
        <v>131</v>
      </c>
      <c r="E587" s="208" t="s">
        <v>1692</v>
      </c>
      <c r="F587" s="209" t="s">
        <v>1693</v>
      </c>
      <c r="G587" s="210" t="s">
        <v>467</v>
      </c>
      <c r="H587" s="211">
        <v>11.156000000000001</v>
      </c>
      <c r="I587" s="212"/>
      <c r="J587" s="213">
        <f>ROUND(I587*H587,2)</f>
        <v>0</v>
      </c>
      <c r="K587" s="214"/>
      <c r="L587" s="46"/>
      <c r="M587" s="215" t="s">
        <v>19</v>
      </c>
      <c r="N587" s="216" t="s">
        <v>43</v>
      </c>
      <c r="O587" s="86"/>
      <c r="P587" s="217">
        <f>O587*H587</f>
        <v>0</v>
      </c>
      <c r="Q587" s="217">
        <v>0</v>
      </c>
      <c r="R587" s="217">
        <f>Q587*H587</f>
        <v>0</v>
      </c>
      <c r="S587" s="217">
        <v>1.8</v>
      </c>
      <c r="T587" s="218">
        <f>S587*H587</f>
        <v>20.0808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9" t="s">
        <v>430</v>
      </c>
      <c r="AT587" s="219" t="s">
        <v>131</v>
      </c>
      <c r="AU587" s="219" t="s">
        <v>82</v>
      </c>
      <c r="AY587" s="19" t="s">
        <v>128</v>
      </c>
      <c r="BE587" s="220">
        <f>IF(N587="základní",J587,0)</f>
        <v>0</v>
      </c>
      <c r="BF587" s="220">
        <f>IF(N587="snížená",J587,0)</f>
        <v>0</v>
      </c>
      <c r="BG587" s="220">
        <f>IF(N587="zákl. přenesená",J587,0)</f>
        <v>0</v>
      </c>
      <c r="BH587" s="220">
        <f>IF(N587="sníž. přenesená",J587,0)</f>
        <v>0</v>
      </c>
      <c r="BI587" s="220">
        <f>IF(N587="nulová",J587,0)</f>
        <v>0</v>
      </c>
      <c r="BJ587" s="19" t="s">
        <v>80</v>
      </c>
      <c r="BK587" s="220">
        <f>ROUND(I587*H587,2)</f>
        <v>0</v>
      </c>
      <c r="BL587" s="19" t="s">
        <v>430</v>
      </c>
      <c r="BM587" s="219" t="s">
        <v>1694</v>
      </c>
    </row>
    <row r="588" s="2" customFormat="1">
      <c r="A588" s="40"/>
      <c r="B588" s="41"/>
      <c r="C588" s="42"/>
      <c r="D588" s="221" t="s">
        <v>137</v>
      </c>
      <c r="E588" s="42"/>
      <c r="F588" s="222" t="s">
        <v>1695</v>
      </c>
      <c r="G588" s="42"/>
      <c r="H588" s="42"/>
      <c r="I588" s="223"/>
      <c r="J588" s="42"/>
      <c r="K588" s="42"/>
      <c r="L588" s="46"/>
      <c r="M588" s="224"/>
      <c r="N588" s="225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137</v>
      </c>
      <c r="AU588" s="19" t="s">
        <v>82</v>
      </c>
    </row>
    <row r="589" s="13" customFormat="1">
      <c r="A589" s="13"/>
      <c r="B589" s="242"/>
      <c r="C589" s="243"/>
      <c r="D589" s="244" t="s">
        <v>470</v>
      </c>
      <c r="E589" s="245" t="s">
        <v>19</v>
      </c>
      <c r="F589" s="246" t="s">
        <v>1696</v>
      </c>
      <c r="G589" s="243"/>
      <c r="H589" s="247">
        <v>8.4000000000000004</v>
      </c>
      <c r="I589" s="248"/>
      <c r="J589" s="243"/>
      <c r="K589" s="243"/>
      <c r="L589" s="249"/>
      <c r="M589" s="250"/>
      <c r="N589" s="251"/>
      <c r="O589" s="251"/>
      <c r="P589" s="251"/>
      <c r="Q589" s="251"/>
      <c r="R589" s="251"/>
      <c r="S589" s="251"/>
      <c r="T589" s="25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53" t="s">
        <v>470</v>
      </c>
      <c r="AU589" s="253" t="s">
        <v>82</v>
      </c>
      <c r="AV589" s="13" t="s">
        <v>82</v>
      </c>
      <c r="AW589" s="13" t="s">
        <v>33</v>
      </c>
      <c r="AX589" s="13" t="s">
        <v>72</v>
      </c>
      <c r="AY589" s="253" t="s">
        <v>128</v>
      </c>
    </row>
    <row r="590" s="13" customFormat="1">
      <c r="A590" s="13"/>
      <c r="B590" s="242"/>
      <c r="C590" s="243"/>
      <c r="D590" s="244" t="s">
        <v>470</v>
      </c>
      <c r="E590" s="245" t="s">
        <v>19</v>
      </c>
      <c r="F590" s="246" t="s">
        <v>1697</v>
      </c>
      <c r="G590" s="243"/>
      <c r="H590" s="247">
        <v>2.7559999999999998</v>
      </c>
      <c r="I590" s="248"/>
      <c r="J590" s="243"/>
      <c r="K590" s="243"/>
      <c r="L590" s="249"/>
      <c r="M590" s="250"/>
      <c r="N590" s="251"/>
      <c r="O590" s="251"/>
      <c r="P590" s="251"/>
      <c r="Q590" s="251"/>
      <c r="R590" s="251"/>
      <c r="S590" s="251"/>
      <c r="T590" s="25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3" t="s">
        <v>470</v>
      </c>
      <c r="AU590" s="253" t="s">
        <v>82</v>
      </c>
      <c r="AV590" s="13" t="s">
        <v>82</v>
      </c>
      <c r="AW590" s="13" t="s">
        <v>33</v>
      </c>
      <c r="AX590" s="13" t="s">
        <v>72</v>
      </c>
      <c r="AY590" s="253" t="s">
        <v>128</v>
      </c>
    </row>
    <row r="591" s="14" customFormat="1">
      <c r="A591" s="14"/>
      <c r="B591" s="254"/>
      <c r="C591" s="255"/>
      <c r="D591" s="244" t="s">
        <v>470</v>
      </c>
      <c r="E591" s="256" t="s">
        <v>19</v>
      </c>
      <c r="F591" s="257" t="s">
        <v>494</v>
      </c>
      <c r="G591" s="255"/>
      <c r="H591" s="258">
        <v>11.156000000000001</v>
      </c>
      <c r="I591" s="259"/>
      <c r="J591" s="255"/>
      <c r="K591" s="255"/>
      <c r="L591" s="260"/>
      <c r="M591" s="261"/>
      <c r="N591" s="262"/>
      <c r="O591" s="262"/>
      <c r="P591" s="262"/>
      <c r="Q591" s="262"/>
      <c r="R591" s="262"/>
      <c r="S591" s="262"/>
      <c r="T591" s="26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4" t="s">
        <v>470</v>
      </c>
      <c r="AU591" s="264" t="s">
        <v>82</v>
      </c>
      <c r="AV591" s="14" t="s">
        <v>430</v>
      </c>
      <c r="AW591" s="14" t="s">
        <v>33</v>
      </c>
      <c r="AX591" s="14" t="s">
        <v>80</v>
      </c>
      <c r="AY591" s="264" t="s">
        <v>128</v>
      </c>
    </row>
    <row r="592" s="2" customFormat="1" ht="24.15" customHeight="1">
      <c r="A592" s="40"/>
      <c r="B592" s="41"/>
      <c r="C592" s="207" t="s">
        <v>646</v>
      </c>
      <c r="D592" s="207" t="s">
        <v>131</v>
      </c>
      <c r="E592" s="208" t="s">
        <v>1692</v>
      </c>
      <c r="F592" s="209" t="s">
        <v>1693</v>
      </c>
      <c r="G592" s="210" t="s">
        <v>467</v>
      </c>
      <c r="H592" s="211">
        <v>0.155</v>
      </c>
      <c r="I592" s="212"/>
      <c r="J592" s="213">
        <f>ROUND(I592*H592,2)</f>
        <v>0</v>
      </c>
      <c r="K592" s="214"/>
      <c r="L592" s="46"/>
      <c r="M592" s="215" t="s">
        <v>19</v>
      </c>
      <c r="N592" s="216" t="s">
        <v>43</v>
      </c>
      <c r="O592" s="86"/>
      <c r="P592" s="217">
        <f>O592*H592</f>
        <v>0</v>
      </c>
      <c r="Q592" s="217">
        <v>0</v>
      </c>
      <c r="R592" s="217">
        <f>Q592*H592</f>
        <v>0</v>
      </c>
      <c r="S592" s="217">
        <v>1.8</v>
      </c>
      <c r="T592" s="218">
        <f>S592*H592</f>
        <v>0.27900000000000003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9" t="s">
        <v>430</v>
      </c>
      <c r="AT592" s="219" t="s">
        <v>131</v>
      </c>
      <c r="AU592" s="219" t="s">
        <v>82</v>
      </c>
      <c r="AY592" s="19" t="s">
        <v>128</v>
      </c>
      <c r="BE592" s="220">
        <f>IF(N592="základní",J592,0)</f>
        <v>0</v>
      </c>
      <c r="BF592" s="220">
        <f>IF(N592="snížená",J592,0)</f>
        <v>0</v>
      </c>
      <c r="BG592" s="220">
        <f>IF(N592="zákl. přenesená",J592,0)</f>
        <v>0</v>
      </c>
      <c r="BH592" s="220">
        <f>IF(N592="sníž. přenesená",J592,0)</f>
        <v>0</v>
      </c>
      <c r="BI592" s="220">
        <f>IF(N592="nulová",J592,0)</f>
        <v>0</v>
      </c>
      <c r="BJ592" s="19" t="s">
        <v>80</v>
      </c>
      <c r="BK592" s="220">
        <f>ROUND(I592*H592,2)</f>
        <v>0</v>
      </c>
      <c r="BL592" s="19" t="s">
        <v>430</v>
      </c>
      <c r="BM592" s="219" t="s">
        <v>1698</v>
      </c>
    </row>
    <row r="593" s="2" customFormat="1">
      <c r="A593" s="40"/>
      <c r="B593" s="41"/>
      <c r="C593" s="42"/>
      <c r="D593" s="221" t="s">
        <v>137</v>
      </c>
      <c r="E593" s="42"/>
      <c r="F593" s="222" t="s">
        <v>1695</v>
      </c>
      <c r="G593" s="42"/>
      <c r="H593" s="42"/>
      <c r="I593" s="223"/>
      <c r="J593" s="42"/>
      <c r="K593" s="42"/>
      <c r="L593" s="46"/>
      <c r="M593" s="224"/>
      <c r="N593" s="225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137</v>
      </c>
      <c r="AU593" s="19" t="s">
        <v>82</v>
      </c>
    </row>
    <row r="594" s="13" customFormat="1">
      <c r="A594" s="13"/>
      <c r="B594" s="242"/>
      <c r="C594" s="243"/>
      <c r="D594" s="244" t="s">
        <v>470</v>
      </c>
      <c r="E594" s="245" t="s">
        <v>19</v>
      </c>
      <c r="F594" s="246" t="s">
        <v>1691</v>
      </c>
      <c r="G594" s="243"/>
      <c r="H594" s="247">
        <v>0.155</v>
      </c>
      <c r="I594" s="248"/>
      <c r="J594" s="243"/>
      <c r="K594" s="243"/>
      <c r="L594" s="249"/>
      <c r="M594" s="250"/>
      <c r="N594" s="251"/>
      <c r="O594" s="251"/>
      <c r="P594" s="251"/>
      <c r="Q594" s="251"/>
      <c r="R594" s="251"/>
      <c r="S594" s="251"/>
      <c r="T594" s="25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3" t="s">
        <v>470</v>
      </c>
      <c r="AU594" s="253" t="s">
        <v>82</v>
      </c>
      <c r="AV594" s="13" t="s">
        <v>82</v>
      </c>
      <c r="AW594" s="13" t="s">
        <v>33</v>
      </c>
      <c r="AX594" s="13" t="s">
        <v>80</v>
      </c>
      <c r="AY594" s="253" t="s">
        <v>128</v>
      </c>
    </row>
    <row r="595" s="2" customFormat="1" ht="24.15" customHeight="1">
      <c r="A595" s="40"/>
      <c r="B595" s="41"/>
      <c r="C595" s="207" t="s">
        <v>1699</v>
      </c>
      <c r="D595" s="207" t="s">
        <v>131</v>
      </c>
      <c r="E595" s="208" t="s">
        <v>1700</v>
      </c>
      <c r="F595" s="209" t="s">
        <v>1701</v>
      </c>
      <c r="G595" s="210" t="s">
        <v>467</v>
      </c>
      <c r="H595" s="211">
        <v>9.6210000000000004</v>
      </c>
      <c r="I595" s="212"/>
      <c r="J595" s="213">
        <f>ROUND(I595*H595,2)</f>
        <v>0</v>
      </c>
      <c r="K595" s="214"/>
      <c r="L595" s="46"/>
      <c r="M595" s="215" t="s">
        <v>19</v>
      </c>
      <c r="N595" s="216" t="s">
        <v>43</v>
      </c>
      <c r="O595" s="86"/>
      <c r="P595" s="217">
        <f>O595*H595</f>
        <v>0</v>
      </c>
      <c r="Q595" s="217">
        <v>0</v>
      </c>
      <c r="R595" s="217">
        <f>Q595*H595</f>
        <v>0</v>
      </c>
      <c r="S595" s="217">
        <v>1.5940000000000001</v>
      </c>
      <c r="T595" s="218">
        <f>S595*H595</f>
        <v>15.335874000000002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19" t="s">
        <v>430</v>
      </c>
      <c r="AT595" s="219" t="s">
        <v>131</v>
      </c>
      <c r="AU595" s="219" t="s">
        <v>82</v>
      </c>
      <c r="AY595" s="19" t="s">
        <v>128</v>
      </c>
      <c r="BE595" s="220">
        <f>IF(N595="základní",J595,0)</f>
        <v>0</v>
      </c>
      <c r="BF595" s="220">
        <f>IF(N595="snížená",J595,0)</f>
        <v>0</v>
      </c>
      <c r="BG595" s="220">
        <f>IF(N595="zákl. přenesená",J595,0)</f>
        <v>0</v>
      </c>
      <c r="BH595" s="220">
        <f>IF(N595="sníž. přenesená",J595,0)</f>
        <v>0</v>
      </c>
      <c r="BI595" s="220">
        <f>IF(N595="nulová",J595,0)</f>
        <v>0</v>
      </c>
      <c r="BJ595" s="19" t="s">
        <v>80</v>
      </c>
      <c r="BK595" s="220">
        <f>ROUND(I595*H595,2)</f>
        <v>0</v>
      </c>
      <c r="BL595" s="19" t="s">
        <v>430</v>
      </c>
      <c r="BM595" s="219" t="s">
        <v>1702</v>
      </c>
    </row>
    <row r="596" s="2" customFormat="1">
      <c r="A596" s="40"/>
      <c r="B596" s="41"/>
      <c r="C596" s="42"/>
      <c r="D596" s="221" t="s">
        <v>137</v>
      </c>
      <c r="E596" s="42"/>
      <c r="F596" s="222" t="s">
        <v>1703</v>
      </c>
      <c r="G596" s="42"/>
      <c r="H596" s="42"/>
      <c r="I596" s="223"/>
      <c r="J596" s="42"/>
      <c r="K596" s="42"/>
      <c r="L596" s="46"/>
      <c r="M596" s="224"/>
      <c r="N596" s="225"/>
      <c r="O596" s="86"/>
      <c r="P596" s="86"/>
      <c r="Q596" s="86"/>
      <c r="R596" s="86"/>
      <c r="S596" s="86"/>
      <c r="T596" s="87"/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T596" s="19" t="s">
        <v>137</v>
      </c>
      <c r="AU596" s="19" t="s">
        <v>82</v>
      </c>
    </row>
    <row r="597" s="13" customFormat="1">
      <c r="A597" s="13"/>
      <c r="B597" s="242"/>
      <c r="C597" s="243"/>
      <c r="D597" s="244" t="s">
        <v>470</v>
      </c>
      <c r="E597" s="245" t="s">
        <v>19</v>
      </c>
      <c r="F597" s="246" t="s">
        <v>1704</v>
      </c>
      <c r="G597" s="243"/>
      <c r="H597" s="247">
        <v>7.9199999999999999</v>
      </c>
      <c r="I597" s="248"/>
      <c r="J597" s="243"/>
      <c r="K597" s="243"/>
      <c r="L597" s="249"/>
      <c r="M597" s="250"/>
      <c r="N597" s="251"/>
      <c r="O597" s="251"/>
      <c r="P597" s="251"/>
      <c r="Q597" s="251"/>
      <c r="R597" s="251"/>
      <c r="S597" s="251"/>
      <c r="T597" s="252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3" t="s">
        <v>470</v>
      </c>
      <c r="AU597" s="253" t="s">
        <v>82</v>
      </c>
      <c r="AV597" s="13" t="s">
        <v>82</v>
      </c>
      <c r="AW597" s="13" t="s">
        <v>33</v>
      </c>
      <c r="AX597" s="13" t="s">
        <v>72</v>
      </c>
      <c r="AY597" s="253" t="s">
        <v>128</v>
      </c>
    </row>
    <row r="598" s="13" customFormat="1">
      <c r="A598" s="13"/>
      <c r="B598" s="242"/>
      <c r="C598" s="243"/>
      <c r="D598" s="244" t="s">
        <v>470</v>
      </c>
      <c r="E598" s="245" t="s">
        <v>19</v>
      </c>
      <c r="F598" s="246" t="s">
        <v>1705</v>
      </c>
      <c r="G598" s="243"/>
      <c r="H598" s="247">
        <v>1.7010000000000001</v>
      </c>
      <c r="I598" s="248"/>
      <c r="J598" s="243"/>
      <c r="K598" s="243"/>
      <c r="L598" s="249"/>
      <c r="M598" s="250"/>
      <c r="N598" s="251"/>
      <c r="O598" s="251"/>
      <c r="P598" s="251"/>
      <c r="Q598" s="251"/>
      <c r="R598" s="251"/>
      <c r="S598" s="251"/>
      <c r="T598" s="25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3" t="s">
        <v>470</v>
      </c>
      <c r="AU598" s="253" t="s">
        <v>82</v>
      </c>
      <c r="AV598" s="13" t="s">
        <v>82</v>
      </c>
      <c r="AW598" s="13" t="s">
        <v>33</v>
      </c>
      <c r="AX598" s="13" t="s">
        <v>72</v>
      </c>
      <c r="AY598" s="253" t="s">
        <v>128</v>
      </c>
    </row>
    <row r="599" s="14" customFormat="1">
      <c r="A599" s="14"/>
      <c r="B599" s="254"/>
      <c r="C599" s="255"/>
      <c r="D599" s="244" t="s">
        <v>470</v>
      </c>
      <c r="E599" s="256" t="s">
        <v>19</v>
      </c>
      <c r="F599" s="257" t="s">
        <v>494</v>
      </c>
      <c r="G599" s="255"/>
      <c r="H599" s="258">
        <v>9.6210000000000004</v>
      </c>
      <c r="I599" s="259"/>
      <c r="J599" s="255"/>
      <c r="K599" s="255"/>
      <c r="L599" s="260"/>
      <c r="M599" s="261"/>
      <c r="N599" s="262"/>
      <c r="O599" s="262"/>
      <c r="P599" s="262"/>
      <c r="Q599" s="262"/>
      <c r="R599" s="262"/>
      <c r="S599" s="262"/>
      <c r="T599" s="26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4" t="s">
        <v>470</v>
      </c>
      <c r="AU599" s="264" t="s">
        <v>82</v>
      </c>
      <c r="AV599" s="14" t="s">
        <v>430</v>
      </c>
      <c r="AW599" s="14" t="s">
        <v>33</v>
      </c>
      <c r="AX599" s="14" t="s">
        <v>80</v>
      </c>
      <c r="AY599" s="264" t="s">
        <v>128</v>
      </c>
    </row>
    <row r="600" s="2" customFormat="1" ht="24.15" customHeight="1">
      <c r="A600" s="40"/>
      <c r="B600" s="41"/>
      <c r="C600" s="207" t="s">
        <v>702</v>
      </c>
      <c r="D600" s="207" t="s">
        <v>131</v>
      </c>
      <c r="E600" s="208" t="s">
        <v>1706</v>
      </c>
      <c r="F600" s="209" t="s">
        <v>1707</v>
      </c>
      <c r="G600" s="210" t="s">
        <v>467</v>
      </c>
      <c r="H600" s="211">
        <v>2.1000000000000001</v>
      </c>
      <c r="I600" s="212"/>
      <c r="J600" s="213">
        <f>ROUND(I600*H600,2)</f>
        <v>0</v>
      </c>
      <c r="K600" s="214"/>
      <c r="L600" s="46"/>
      <c r="M600" s="215" t="s">
        <v>19</v>
      </c>
      <c r="N600" s="216" t="s">
        <v>43</v>
      </c>
      <c r="O600" s="86"/>
      <c r="P600" s="217">
        <f>O600*H600</f>
        <v>0</v>
      </c>
      <c r="Q600" s="217">
        <v>0</v>
      </c>
      <c r="R600" s="217">
        <f>Q600*H600</f>
        <v>0</v>
      </c>
      <c r="S600" s="217">
        <v>2.1000000000000001</v>
      </c>
      <c r="T600" s="218">
        <f>S600*H600</f>
        <v>4.4100000000000001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19" t="s">
        <v>430</v>
      </c>
      <c r="AT600" s="219" t="s">
        <v>131</v>
      </c>
      <c r="AU600" s="219" t="s">
        <v>82</v>
      </c>
      <c r="AY600" s="19" t="s">
        <v>128</v>
      </c>
      <c r="BE600" s="220">
        <f>IF(N600="základní",J600,0)</f>
        <v>0</v>
      </c>
      <c r="BF600" s="220">
        <f>IF(N600="snížená",J600,0)</f>
        <v>0</v>
      </c>
      <c r="BG600" s="220">
        <f>IF(N600="zákl. přenesená",J600,0)</f>
        <v>0</v>
      </c>
      <c r="BH600" s="220">
        <f>IF(N600="sníž. přenesená",J600,0)</f>
        <v>0</v>
      </c>
      <c r="BI600" s="220">
        <f>IF(N600="nulová",J600,0)</f>
        <v>0</v>
      </c>
      <c r="BJ600" s="19" t="s">
        <v>80</v>
      </c>
      <c r="BK600" s="220">
        <f>ROUND(I600*H600,2)</f>
        <v>0</v>
      </c>
      <c r="BL600" s="19" t="s">
        <v>430</v>
      </c>
      <c r="BM600" s="219" t="s">
        <v>1708</v>
      </c>
    </row>
    <row r="601" s="2" customFormat="1">
      <c r="A601" s="40"/>
      <c r="B601" s="41"/>
      <c r="C601" s="42"/>
      <c r="D601" s="221" t="s">
        <v>137</v>
      </c>
      <c r="E601" s="42"/>
      <c r="F601" s="222" t="s">
        <v>1709</v>
      </c>
      <c r="G601" s="42"/>
      <c r="H601" s="42"/>
      <c r="I601" s="223"/>
      <c r="J601" s="42"/>
      <c r="K601" s="42"/>
      <c r="L601" s="46"/>
      <c r="M601" s="224"/>
      <c r="N601" s="225"/>
      <c r="O601" s="86"/>
      <c r="P601" s="86"/>
      <c r="Q601" s="86"/>
      <c r="R601" s="86"/>
      <c r="S601" s="86"/>
      <c r="T601" s="87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T601" s="19" t="s">
        <v>137</v>
      </c>
      <c r="AU601" s="19" t="s">
        <v>82</v>
      </c>
    </row>
    <row r="602" s="13" customFormat="1">
      <c r="A602" s="13"/>
      <c r="B602" s="242"/>
      <c r="C602" s="243"/>
      <c r="D602" s="244" t="s">
        <v>470</v>
      </c>
      <c r="E602" s="245" t="s">
        <v>19</v>
      </c>
      <c r="F602" s="246" t="s">
        <v>1710</v>
      </c>
      <c r="G602" s="243"/>
      <c r="H602" s="247">
        <v>2.1000000000000001</v>
      </c>
      <c r="I602" s="248"/>
      <c r="J602" s="243"/>
      <c r="K602" s="243"/>
      <c r="L602" s="249"/>
      <c r="M602" s="250"/>
      <c r="N602" s="251"/>
      <c r="O602" s="251"/>
      <c r="P602" s="251"/>
      <c r="Q602" s="251"/>
      <c r="R602" s="251"/>
      <c r="S602" s="251"/>
      <c r="T602" s="25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53" t="s">
        <v>470</v>
      </c>
      <c r="AU602" s="253" t="s">
        <v>82</v>
      </c>
      <c r="AV602" s="13" t="s">
        <v>82</v>
      </c>
      <c r="AW602" s="13" t="s">
        <v>33</v>
      </c>
      <c r="AX602" s="13" t="s">
        <v>80</v>
      </c>
      <c r="AY602" s="253" t="s">
        <v>128</v>
      </c>
    </row>
    <row r="603" s="2" customFormat="1" ht="16.5" customHeight="1">
      <c r="A603" s="40"/>
      <c r="B603" s="41"/>
      <c r="C603" s="207" t="s">
        <v>707</v>
      </c>
      <c r="D603" s="207" t="s">
        <v>131</v>
      </c>
      <c r="E603" s="208" t="s">
        <v>1711</v>
      </c>
      <c r="F603" s="209" t="s">
        <v>1712</v>
      </c>
      <c r="G603" s="210" t="s">
        <v>467</v>
      </c>
      <c r="H603" s="211">
        <v>1.8260000000000001</v>
      </c>
      <c r="I603" s="212"/>
      <c r="J603" s="213">
        <f>ROUND(I603*H603,2)</f>
        <v>0</v>
      </c>
      <c r="K603" s="214"/>
      <c r="L603" s="46"/>
      <c r="M603" s="215" t="s">
        <v>19</v>
      </c>
      <c r="N603" s="216" t="s">
        <v>43</v>
      </c>
      <c r="O603" s="86"/>
      <c r="P603" s="217">
        <f>O603*H603</f>
        <v>0</v>
      </c>
      <c r="Q603" s="217">
        <v>0</v>
      </c>
      <c r="R603" s="217">
        <f>Q603*H603</f>
        <v>0</v>
      </c>
      <c r="S603" s="217">
        <v>2.2000000000000002</v>
      </c>
      <c r="T603" s="218">
        <f>S603*H603</f>
        <v>4.0172000000000008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19" t="s">
        <v>430</v>
      </c>
      <c r="AT603" s="219" t="s">
        <v>131</v>
      </c>
      <c r="AU603" s="219" t="s">
        <v>82</v>
      </c>
      <c r="AY603" s="19" t="s">
        <v>128</v>
      </c>
      <c r="BE603" s="220">
        <f>IF(N603="základní",J603,0)</f>
        <v>0</v>
      </c>
      <c r="BF603" s="220">
        <f>IF(N603="snížená",J603,0)</f>
        <v>0</v>
      </c>
      <c r="BG603" s="220">
        <f>IF(N603="zákl. přenesená",J603,0)</f>
        <v>0</v>
      </c>
      <c r="BH603" s="220">
        <f>IF(N603="sníž. přenesená",J603,0)</f>
        <v>0</v>
      </c>
      <c r="BI603" s="220">
        <f>IF(N603="nulová",J603,0)</f>
        <v>0</v>
      </c>
      <c r="BJ603" s="19" t="s">
        <v>80</v>
      </c>
      <c r="BK603" s="220">
        <f>ROUND(I603*H603,2)</f>
        <v>0</v>
      </c>
      <c r="BL603" s="19" t="s">
        <v>430</v>
      </c>
      <c r="BM603" s="219" t="s">
        <v>1713</v>
      </c>
    </row>
    <row r="604" s="2" customFormat="1">
      <c r="A604" s="40"/>
      <c r="B604" s="41"/>
      <c r="C604" s="42"/>
      <c r="D604" s="221" t="s">
        <v>137</v>
      </c>
      <c r="E604" s="42"/>
      <c r="F604" s="222" t="s">
        <v>1714</v>
      </c>
      <c r="G604" s="42"/>
      <c r="H604" s="42"/>
      <c r="I604" s="223"/>
      <c r="J604" s="42"/>
      <c r="K604" s="42"/>
      <c r="L604" s="46"/>
      <c r="M604" s="224"/>
      <c r="N604" s="225"/>
      <c r="O604" s="86"/>
      <c r="P604" s="86"/>
      <c r="Q604" s="86"/>
      <c r="R604" s="86"/>
      <c r="S604" s="86"/>
      <c r="T604" s="87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T604" s="19" t="s">
        <v>137</v>
      </c>
      <c r="AU604" s="19" t="s">
        <v>82</v>
      </c>
    </row>
    <row r="605" s="15" customFormat="1">
      <c r="A605" s="15"/>
      <c r="B605" s="265"/>
      <c r="C605" s="266"/>
      <c r="D605" s="244" t="s">
        <v>470</v>
      </c>
      <c r="E605" s="267" t="s">
        <v>19</v>
      </c>
      <c r="F605" s="268" t="s">
        <v>1715</v>
      </c>
      <c r="G605" s="266"/>
      <c r="H605" s="267" t="s">
        <v>19</v>
      </c>
      <c r="I605" s="269"/>
      <c r="J605" s="266"/>
      <c r="K605" s="266"/>
      <c r="L605" s="270"/>
      <c r="M605" s="271"/>
      <c r="N605" s="272"/>
      <c r="O605" s="272"/>
      <c r="P605" s="272"/>
      <c r="Q605" s="272"/>
      <c r="R605" s="272"/>
      <c r="S605" s="272"/>
      <c r="T605" s="273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74" t="s">
        <v>470</v>
      </c>
      <c r="AU605" s="274" t="s">
        <v>82</v>
      </c>
      <c r="AV605" s="15" t="s">
        <v>80</v>
      </c>
      <c r="AW605" s="15" t="s">
        <v>33</v>
      </c>
      <c r="AX605" s="15" t="s">
        <v>72</v>
      </c>
      <c r="AY605" s="274" t="s">
        <v>128</v>
      </c>
    </row>
    <row r="606" s="13" customFormat="1">
      <c r="A606" s="13"/>
      <c r="B606" s="242"/>
      <c r="C606" s="243"/>
      <c r="D606" s="244" t="s">
        <v>470</v>
      </c>
      <c r="E606" s="245" t="s">
        <v>19</v>
      </c>
      <c r="F606" s="246" t="s">
        <v>1716</v>
      </c>
      <c r="G606" s="243"/>
      <c r="H606" s="247">
        <v>1.8260000000000001</v>
      </c>
      <c r="I606" s="248"/>
      <c r="J606" s="243"/>
      <c r="K606" s="243"/>
      <c r="L606" s="249"/>
      <c r="M606" s="250"/>
      <c r="N606" s="251"/>
      <c r="O606" s="251"/>
      <c r="P606" s="251"/>
      <c r="Q606" s="251"/>
      <c r="R606" s="251"/>
      <c r="S606" s="251"/>
      <c r="T606" s="25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53" t="s">
        <v>470</v>
      </c>
      <c r="AU606" s="253" t="s">
        <v>82</v>
      </c>
      <c r="AV606" s="13" t="s">
        <v>82</v>
      </c>
      <c r="AW606" s="13" t="s">
        <v>33</v>
      </c>
      <c r="AX606" s="13" t="s">
        <v>80</v>
      </c>
      <c r="AY606" s="253" t="s">
        <v>128</v>
      </c>
    </row>
    <row r="607" s="2" customFormat="1" ht="16.5" customHeight="1">
      <c r="A607" s="40"/>
      <c r="B607" s="41"/>
      <c r="C607" s="207" t="s">
        <v>711</v>
      </c>
      <c r="D607" s="207" t="s">
        <v>131</v>
      </c>
      <c r="E607" s="208" t="s">
        <v>1717</v>
      </c>
      <c r="F607" s="209" t="s">
        <v>1718</v>
      </c>
      <c r="G607" s="210" t="s">
        <v>467</v>
      </c>
      <c r="H607" s="211">
        <v>1.6499999999999999</v>
      </c>
      <c r="I607" s="212"/>
      <c r="J607" s="213">
        <f>ROUND(I607*H607,2)</f>
        <v>0</v>
      </c>
      <c r="K607" s="214"/>
      <c r="L607" s="46"/>
      <c r="M607" s="215" t="s">
        <v>19</v>
      </c>
      <c r="N607" s="216" t="s">
        <v>43</v>
      </c>
      <c r="O607" s="86"/>
      <c r="P607" s="217">
        <f>O607*H607</f>
        <v>0</v>
      </c>
      <c r="Q607" s="217">
        <v>0</v>
      </c>
      <c r="R607" s="217">
        <f>Q607*H607</f>
        <v>0</v>
      </c>
      <c r="S607" s="217">
        <v>2.2000000000000002</v>
      </c>
      <c r="T607" s="218">
        <f>S607*H607</f>
        <v>3.6299999999999999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19" t="s">
        <v>430</v>
      </c>
      <c r="AT607" s="219" t="s">
        <v>131</v>
      </c>
      <c r="AU607" s="219" t="s">
        <v>82</v>
      </c>
      <c r="AY607" s="19" t="s">
        <v>128</v>
      </c>
      <c r="BE607" s="220">
        <f>IF(N607="základní",J607,0)</f>
        <v>0</v>
      </c>
      <c r="BF607" s="220">
        <f>IF(N607="snížená",J607,0)</f>
        <v>0</v>
      </c>
      <c r="BG607" s="220">
        <f>IF(N607="zákl. přenesená",J607,0)</f>
        <v>0</v>
      </c>
      <c r="BH607" s="220">
        <f>IF(N607="sníž. přenesená",J607,0)</f>
        <v>0</v>
      </c>
      <c r="BI607" s="220">
        <f>IF(N607="nulová",J607,0)</f>
        <v>0</v>
      </c>
      <c r="BJ607" s="19" t="s">
        <v>80</v>
      </c>
      <c r="BK607" s="220">
        <f>ROUND(I607*H607,2)</f>
        <v>0</v>
      </c>
      <c r="BL607" s="19" t="s">
        <v>430</v>
      </c>
      <c r="BM607" s="219" t="s">
        <v>1719</v>
      </c>
    </row>
    <row r="608" s="2" customFormat="1">
      <c r="A608" s="40"/>
      <c r="B608" s="41"/>
      <c r="C608" s="42"/>
      <c r="D608" s="221" t="s">
        <v>137</v>
      </c>
      <c r="E608" s="42"/>
      <c r="F608" s="222" t="s">
        <v>1720</v>
      </c>
      <c r="G608" s="42"/>
      <c r="H608" s="42"/>
      <c r="I608" s="223"/>
      <c r="J608" s="42"/>
      <c r="K608" s="42"/>
      <c r="L608" s="46"/>
      <c r="M608" s="224"/>
      <c r="N608" s="225"/>
      <c r="O608" s="86"/>
      <c r="P608" s="86"/>
      <c r="Q608" s="86"/>
      <c r="R608" s="86"/>
      <c r="S608" s="86"/>
      <c r="T608" s="87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9" t="s">
        <v>137</v>
      </c>
      <c r="AU608" s="19" t="s">
        <v>82</v>
      </c>
    </row>
    <row r="609" s="13" customFormat="1">
      <c r="A609" s="13"/>
      <c r="B609" s="242"/>
      <c r="C609" s="243"/>
      <c r="D609" s="244" t="s">
        <v>470</v>
      </c>
      <c r="E609" s="245" t="s">
        <v>19</v>
      </c>
      <c r="F609" s="246" t="s">
        <v>1721</v>
      </c>
      <c r="G609" s="243"/>
      <c r="H609" s="247">
        <v>1.6499999999999999</v>
      </c>
      <c r="I609" s="248"/>
      <c r="J609" s="243"/>
      <c r="K609" s="243"/>
      <c r="L609" s="249"/>
      <c r="M609" s="250"/>
      <c r="N609" s="251"/>
      <c r="O609" s="251"/>
      <c r="P609" s="251"/>
      <c r="Q609" s="251"/>
      <c r="R609" s="251"/>
      <c r="S609" s="251"/>
      <c r="T609" s="25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3" t="s">
        <v>470</v>
      </c>
      <c r="AU609" s="253" t="s">
        <v>82</v>
      </c>
      <c r="AV609" s="13" t="s">
        <v>82</v>
      </c>
      <c r="AW609" s="13" t="s">
        <v>33</v>
      </c>
      <c r="AX609" s="13" t="s">
        <v>80</v>
      </c>
      <c r="AY609" s="253" t="s">
        <v>128</v>
      </c>
    </row>
    <row r="610" s="2" customFormat="1" ht="16.5" customHeight="1">
      <c r="A610" s="40"/>
      <c r="B610" s="41"/>
      <c r="C610" s="207" t="s">
        <v>716</v>
      </c>
      <c r="D610" s="207" t="s">
        <v>131</v>
      </c>
      <c r="E610" s="208" t="s">
        <v>1717</v>
      </c>
      <c r="F610" s="209" t="s">
        <v>1718</v>
      </c>
      <c r="G610" s="210" t="s">
        <v>467</v>
      </c>
      <c r="H610" s="211">
        <v>5.6760000000000002</v>
      </c>
      <c r="I610" s="212"/>
      <c r="J610" s="213">
        <f>ROUND(I610*H610,2)</f>
        <v>0</v>
      </c>
      <c r="K610" s="214"/>
      <c r="L610" s="46"/>
      <c r="M610" s="215" t="s">
        <v>19</v>
      </c>
      <c r="N610" s="216" t="s">
        <v>43</v>
      </c>
      <c r="O610" s="86"/>
      <c r="P610" s="217">
        <f>O610*H610</f>
        <v>0</v>
      </c>
      <c r="Q610" s="217">
        <v>0</v>
      </c>
      <c r="R610" s="217">
        <f>Q610*H610</f>
        <v>0</v>
      </c>
      <c r="S610" s="217">
        <v>2.2000000000000002</v>
      </c>
      <c r="T610" s="218">
        <f>S610*H610</f>
        <v>12.487200000000001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9" t="s">
        <v>430</v>
      </c>
      <c r="AT610" s="219" t="s">
        <v>131</v>
      </c>
      <c r="AU610" s="219" t="s">
        <v>82</v>
      </c>
      <c r="AY610" s="19" t="s">
        <v>128</v>
      </c>
      <c r="BE610" s="220">
        <f>IF(N610="základní",J610,0)</f>
        <v>0</v>
      </c>
      <c r="BF610" s="220">
        <f>IF(N610="snížená",J610,0)</f>
        <v>0</v>
      </c>
      <c r="BG610" s="220">
        <f>IF(N610="zákl. přenesená",J610,0)</f>
        <v>0</v>
      </c>
      <c r="BH610" s="220">
        <f>IF(N610="sníž. přenesená",J610,0)</f>
        <v>0</v>
      </c>
      <c r="BI610" s="220">
        <f>IF(N610="nulová",J610,0)</f>
        <v>0</v>
      </c>
      <c r="BJ610" s="19" t="s">
        <v>80</v>
      </c>
      <c r="BK610" s="220">
        <f>ROUND(I610*H610,2)</f>
        <v>0</v>
      </c>
      <c r="BL610" s="19" t="s">
        <v>430</v>
      </c>
      <c r="BM610" s="219" t="s">
        <v>1722</v>
      </c>
    </row>
    <row r="611" s="2" customFormat="1">
      <c r="A611" s="40"/>
      <c r="B611" s="41"/>
      <c r="C611" s="42"/>
      <c r="D611" s="221" t="s">
        <v>137</v>
      </c>
      <c r="E611" s="42"/>
      <c r="F611" s="222" t="s">
        <v>1720</v>
      </c>
      <c r="G611" s="42"/>
      <c r="H611" s="42"/>
      <c r="I611" s="223"/>
      <c r="J611" s="42"/>
      <c r="K611" s="42"/>
      <c r="L611" s="46"/>
      <c r="M611" s="224"/>
      <c r="N611" s="225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137</v>
      </c>
      <c r="AU611" s="19" t="s">
        <v>82</v>
      </c>
    </row>
    <row r="612" s="15" customFormat="1">
      <c r="A612" s="15"/>
      <c r="B612" s="265"/>
      <c r="C612" s="266"/>
      <c r="D612" s="244" t="s">
        <v>470</v>
      </c>
      <c r="E612" s="267" t="s">
        <v>19</v>
      </c>
      <c r="F612" s="268" t="s">
        <v>1715</v>
      </c>
      <c r="G612" s="266"/>
      <c r="H612" s="267" t="s">
        <v>19</v>
      </c>
      <c r="I612" s="269"/>
      <c r="J612" s="266"/>
      <c r="K612" s="266"/>
      <c r="L612" s="270"/>
      <c r="M612" s="271"/>
      <c r="N612" s="272"/>
      <c r="O612" s="272"/>
      <c r="P612" s="272"/>
      <c r="Q612" s="272"/>
      <c r="R612" s="272"/>
      <c r="S612" s="272"/>
      <c r="T612" s="273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74" t="s">
        <v>470</v>
      </c>
      <c r="AU612" s="274" t="s">
        <v>82</v>
      </c>
      <c r="AV612" s="15" t="s">
        <v>80</v>
      </c>
      <c r="AW612" s="15" t="s">
        <v>33</v>
      </c>
      <c r="AX612" s="15" t="s">
        <v>72</v>
      </c>
      <c r="AY612" s="274" t="s">
        <v>128</v>
      </c>
    </row>
    <row r="613" s="13" customFormat="1">
      <c r="A613" s="13"/>
      <c r="B613" s="242"/>
      <c r="C613" s="243"/>
      <c r="D613" s="244" t="s">
        <v>470</v>
      </c>
      <c r="E613" s="245" t="s">
        <v>19</v>
      </c>
      <c r="F613" s="246" t="s">
        <v>1723</v>
      </c>
      <c r="G613" s="243"/>
      <c r="H613" s="247">
        <v>5.6760000000000002</v>
      </c>
      <c r="I613" s="248"/>
      <c r="J613" s="243"/>
      <c r="K613" s="243"/>
      <c r="L613" s="249"/>
      <c r="M613" s="250"/>
      <c r="N613" s="251"/>
      <c r="O613" s="251"/>
      <c r="P613" s="251"/>
      <c r="Q613" s="251"/>
      <c r="R613" s="251"/>
      <c r="S613" s="251"/>
      <c r="T613" s="25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3" t="s">
        <v>470</v>
      </c>
      <c r="AU613" s="253" t="s">
        <v>82</v>
      </c>
      <c r="AV613" s="13" t="s">
        <v>82</v>
      </c>
      <c r="AW613" s="13" t="s">
        <v>33</v>
      </c>
      <c r="AX613" s="13" t="s">
        <v>80</v>
      </c>
      <c r="AY613" s="253" t="s">
        <v>128</v>
      </c>
    </row>
    <row r="614" s="2" customFormat="1" ht="24.15" customHeight="1">
      <c r="A614" s="40"/>
      <c r="B614" s="41"/>
      <c r="C614" s="207" t="s">
        <v>743</v>
      </c>
      <c r="D614" s="207" t="s">
        <v>131</v>
      </c>
      <c r="E614" s="208" t="s">
        <v>1724</v>
      </c>
      <c r="F614" s="209" t="s">
        <v>1725</v>
      </c>
      <c r="G614" s="210" t="s">
        <v>524</v>
      </c>
      <c r="H614" s="211">
        <v>3.9900000000000002</v>
      </c>
      <c r="I614" s="212"/>
      <c r="J614" s="213">
        <f>ROUND(I614*H614,2)</f>
        <v>0</v>
      </c>
      <c r="K614" s="214"/>
      <c r="L614" s="46"/>
      <c r="M614" s="215" t="s">
        <v>19</v>
      </c>
      <c r="N614" s="216" t="s">
        <v>43</v>
      </c>
      <c r="O614" s="86"/>
      <c r="P614" s="217">
        <f>O614*H614</f>
        <v>0</v>
      </c>
      <c r="Q614" s="217">
        <v>0</v>
      </c>
      <c r="R614" s="217">
        <f>Q614*H614</f>
        <v>0</v>
      </c>
      <c r="S614" s="217">
        <v>0.055</v>
      </c>
      <c r="T614" s="218">
        <f>S614*H614</f>
        <v>0.21945000000000001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9" t="s">
        <v>430</v>
      </c>
      <c r="AT614" s="219" t="s">
        <v>131</v>
      </c>
      <c r="AU614" s="219" t="s">
        <v>82</v>
      </c>
      <c r="AY614" s="19" t="s">
        <v>128</v>
      </c>
      <c r="BE614" s="220">
        <f>IF(N614="základní",J614,0)</f>
        <v>0</v>
      </c>
      <c r="BF614" s="220">
        <f>IF(N614="snížená",J614,0)</f>
        <v>0</v>
      </c>
      <c r="BG614" s="220">
        <f>IF(N614="zákl. přenesená",J614,0)</f>
        <v>0</v>
      </c>
      <c r="BH614" s="220">
        <f>IF(N614="sníž. přenesená",J614,0)</f>
        <v>0</v>
      </c>
      <c r="BI614" s="220">
        <f>IF(N614="nulová",J614,0)</f>
        <v>0</v>
      </c>
      <c r="BJ614" s="19" t="s">
        <v>80</v>
      </c>
      <c r="BK614" s="220">
        <f>ROUND(I614*H614,2)</f>
        <v>0</v>
      </c>
      <c r="BL614" s="19" t="s">
        <v>430</v>
      </c>
      <c r="BM614" s="219" t="s">
        <v>1726</v>
      </c>
    </row>
    <row r="615" s="2" customFormat="1">
      <c r="A615" s="40"/>
      <c r="B615" s="41"/>
      <c r="C615" s="42"/>
      <c r="D615" s="221" t="s">
        <v>137</v>
      </c>
      <c r="E615" s="42"/>
      <c r="F615" s="222" t="s">
        <v>1727</v>
      </c>
      <c r="G615" s="42"/>
      <c r="H615" s="42"/>
      <c r="I615" s="223"/>
      <c r="J615" s="42"/>
      <c r="K615" s="42"/>
      <c r="L615" s="46"/>
      <c r="M615" s="224"/>
      <c r="N615" s="225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137</v>
      </c>
      <c r="AU615" s="19" t="s">
        <v>82</v>
      </c>
    </row>
    <row r="616" s="13" customFormat="1">
      <c r="A616" s="13"/>
      <c r="B616" s="242"/>
      <c r="C616" s="243"/>
      <c r="D616" s="244" t="s">
        <v>470</v>
      </c>
      <c r="E616" s="245" t="s">
        <v>19</v>
      </c>
      <c r="F616" s="246" t="s">
        <v>1271</v>
      </c>
      <c r="G616" s="243"/>
      <c r="H616" s="247">
        <v>3.9900000000000002</v>
      </c>
      <c r="I616" s="248"/>
      <c r="J616" s="243"/>
      <c r="K616" s="243"/>
      <c r="L616" s="249"/>
      <c r="M616" s="250"/>
      <c r="N616" s="251"/>
      <c r="O616" s="251"/>
      <c r="P616" s="251"/>
      <c r="Q616" s="251"/>
      <c r="R616" s="251"/>
      <c r="S616" s="251"/>
      <c r="T616" s="25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3" t="s">
        <v>470</v>
      </c>
      <c r="AU616" s="253" t="s">
        <v>82</v>
      </c>
      <c r="AV616" s="13" t="s">
        <v>82</v>
      </c>
      <c r="AW616" s="13" t="s">
        <v>33</v>
      </c>
      <c r="AX616" s="13" t="s">
        <v>80</v>
      </c>
      <c r="AY616" s="253" t="s">
        <v>128</v>
      </c>
    </row>
    <row r="617" s="2" customFormat="1" ht="24.15" customHeight="1">
      <c r="A617" s="40"/>
      <c r="B617" s="41"/>
      <c r="C617" s="207" t="s">
        <v>650</v>
      </c>
      <c r="D617" s="207" t="s">
        <v>131</v>
      </c>
      <c r="E617" s="208" t="s">
        <v>1728</v>
      </c>
      <c r="F617" s="209" t="s">
        <v>1729</v>
      </c>
      <c r="G617" s="210" t="s">
        <v>524</v>
      </c>
      <c r="H617" s="211">
        <v>1.0800000000000001</v>
      </c>
      <c r="I617" s="212"/>
      <c r="J617" s="213">
        <f>ROUND(I617*H617,2)</f>
        <v>0</v>
      </c>
      <c r="K617" s="214"/>
      <c r="L617" s="46"/>
      <c r="M617" s="215" t="s">
        <v>19</v>
      </c>
      <c r="N617" s="216" t="s">
        <v>43</v>
      </c>
      <c r="O617" s="86"/>
      <c r="P617" s="217">
        <f>O617*H617</f>
        <v>0</v>
      </c>
      <c r="Q617" s="217">
        <v>0</v>
      </c>
      <c r="R617" s="217">
        <f>Q617*H617</f>
        <v>0</v>
      </c>
      <c r="S617" s="217">
        <v>0.074999999999999997</v>
      </c>
      <c r="T617" s="218">
        <f>S617*H617</f>
        <v>0.081000000000000003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19" t="s">
        <v>430</v>
      </c>
      <c r="AT617" s="219" t="s">
        <v>131</v>
      </c>
      <c r="AU617" s="219" t="s">
        <v>82</v>
      </c>
      <c r="AY617" s="19" t="s">
        <v>128</v>
      </c>
      <c r="BE617" s="220">
        <f>IF(N617="základní",J617,0)</f>
        <v>0</v>
      </c>
      <c r="BF617" s="220">
        <f>IF(N617="snížená",J617,0)</f>
        <v>0</v>
      </c>
      <c r="BG617" s="220">
        <f>IF(N617="zákl. přenesená",J617,0)</f>
        <v>0</v>
      </c>
      <c r="BH617" s="220">
        <f>IF(N617="sníž. přenesená",J617,0)</f>
        <v>0</v>
      </c>
      <c r="BI617" s="220">
        <f>IF(N617="nulová",J617,0)</f>
        <v>0</v>
      </c>
      <c r="BJ617" s="19" t="s">
        <v>80</v>
      </c>
      <c r="BK617" s="220">
        <f>ROUND(I617*H617,2)</f>
        <v>0</v>
      </c>
      <c r="BL617" s="19" t="s">
        <v>430</v>
      </c>
      <c r="BM617" s="219" t="s">
        <v>1730</v>
      </c>
    </row>
    <row r="618" s="2" customFormat="1">
      <c r="A618" s="40"/>
      <c r="B618" s="41"/>
      <c r="C618" s="42"/>
      <c r="D618" s="221" t="s">
        <v>137</v>
      </c>
      <c r="E618" s="42"/>
      <c r="F618" s="222" t="s">
        <v>1731</v>
      </c>
      <c r="G618" s="42"/>
      <c r="H618" s="42"/>
      <c r="I618" s="223"/>
      <c r="J618" s="42"/>
      <c r="K618" s="42"/>
      <c r="L618" s="46"/>
      <c r="M618" s="224"/>
      <c r="N618" s="225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137</v>
      </c>
      <c r="AU618" s="19" t="s">
        <v>82</v>
      </c>
    </row>
    <row r="619" s="13" customFormat="1">
      <c r="A619" s="13"/>
      <c r="B619" s="242"/>
      <c r="C619" s="243"/>
      <c r="D619" s="244" t="s">
        <v>470</v>
      </c>
      <c r="E619" s="245" t="s">
        <v>19</v>
      </c>
      <c r="F619" s="246" t="s">
        <v>1732</v>
      </c>
      <c r="G619" s="243"/>
      <c r="H619" s="247">
        <v>1.0800000000000001</v>
      </c>
      <c r="I619" s="248"/>
      <c r="J619" s="243"/>
      <c r="K619" s="243"/>
      <c r="L619" s="249"/>
      <c r="M619" s="250"/>
      <c r="N619" s="251"/>
      <c r="O619" s="251"/>
      <c r="P619" s="251"/>
      <c r="Q619" s="251"/>
      <c r="R619" s="251"/>
      <c r="S619" s="251"/>
      <c r="T619" s="25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3" t="s">
        <v>470</v>
      </c>
      <c r="AU619" s="253" t="s">
        <v>82</v>
      </c>
      <c r="AV619" s="13" t="s">
        <v>82</v>
      </c>
      <c r="AW619" s="13" t="s">
        <v>33</v>
      </c>
      <c r="AX619" s="13" t="s">
        <v>80</v>
      </c>
      <c r="AY619" s="253" t="s">
        <v>128</v>
      </c>
    </row>
    <row r="620" s="2" customFormat="1" ht="24.15" customHeight="1">
      <c r="A620" s="40"/>
      <c r="B620" s="41"/>
      <c r="C620" s="207" t="s">
        <v>654</v>
      </c>
      <c r="D620" s="207" t="s">
        <v>131</v>
      </c>
      <c r="E620" s="208" t="s">
        <v>1733</v>
      </c>
      <c r="F620" s="209" t="s">
        <v>1734</v>
      </c>
      <c r="G620" s="210" t="s">
        <v>524</v>
      </c>
      <c r="H620" s="211">
        <v>13.35</v>
      </c>
      <c r="I620" s="212"/>
      <c r="J620" s="213">
        <f>ROUND(I620*H620,2)</f>
        <v>0</v>
      </c>
      <c r="K620" s="214"/>
      <c r="L620" s="46"/>
      <c r="M620" s="215" t="s">
        <v>19</v>
      </c>
      <c r="N620" s="216" t="s">
        <v>43</v>
      </c>
      <c r="O620" s="86"/>
      <c r="P620" s="217">
        <f>O620*H620</f>
        <v>0</v>
      </c>
      <c r="Q620" s="217">
        <v>0</v>
      </c>
      <c r="R620" s="217">
        <f>Q620*H620</f>
        <v>0</v>
      </c>
      <c r="S620" s="217">
        <v>0.062</v>
      </c>
      <c r="T620" s="218">
        <f>S620*H620</f>
        <v>0.82769999999999999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19" t="s">
        <v>430</v>
      </c>
      <c r="AT620" s="219" t="s">
        <v>131</v>
      </c>
      <c r="AU620" s="219" t="s">
        <v>82</v>
      </c>
      <c r="AY620" s="19" t="s">
        <v>128</v>
      </c>
      <c r="BE620" s="220">
        <f>IF(N620="základní",J620,0)</f>
        <v>0</v>
      </c>
      <c r="BF620" s="220">
        <f>IF(N620="snížená",J620,0)</f>
        <v>0</v>
      </c>
      <c r="BG620" s="220">
        <f>IF(N620="zákl. přenesená",J620,0)</f>
        <v>0</v>
      </c>
      <c r="BH620" s="220">
        <f>IF(N620="sníž. přenesená",J620,0)</f>
        <v>0</v>
      </c>
      <c r="BI620" s="220">
        <f>IF(N620="nulová",J620,0)</f>
        <v>0</v>
      </c>
      <c r="BJ620" s="19" t="s">
        <v>80</v>
      </c>
      <c r="BK620" s="220">
        <f>ROUND(I620*H620,2)</f>
        <v>0</v>
      </c>
      <c r="BL620" s="19" t="s">
        <v>430</v>
      </c>
      <c r="BM620" s="219" t="s">
        <v>1735</v>
      </c>
    </row>
    <row r="621" s="2" customFormat="1">
      <c r="A621" s="40"/>
      <c r="B621" s="41"/>
      <c r="C621" s="42"/>
      <c r="D621" s="221" t="s">
        <v>137</v>
      </c>
      <c r="E621" s="42"/>
      <c r="F621" s="222" t="s">
        <v>1736</v>
      </c>
      <c r="G621" s="42"/>
      <c r="H621" s="42"/>
      <c r="I621" s="223"/>
      <c r="J621" s="42"/>
      <c r="K621" s="42"/>
      <c r="L621" s="46"/>
      <c r="M621" s="224"/>
      <c r="N621" s="225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137</v>
      </c>
      <c r="AU621" s="19" t="s">
        <v>82</v>
      </c>
    </row>
    <row r="622" s="13" customFormat="1">
      <c r="A622" s="13"/>
      <c r="B622" s="242"/>
      <c r="C622" s="243"/>
      <c r="D622" s="244" t="s">
        <v>470</v>
      </c>
      <c r="E622" s="245" t="s">
        <v>19</v>
      </c>
      <c r="F622" s="246" t="s">
        <v>1737</v>
      </c>
      <c r="G622" s="243"/>
      <c r="H622" s="247">
        <v>13.35</v>
      </c>
      <c r="I622" s="248"/>
      <c r="J622" s="243"/>
      <c r="K622" s="243"/>
      <c r="L622" s="249"/>
      <c r="M622" s="250"/>
      <c r="N622" s="251"/>
      <c r="O622" s="251"/>
      <c r="P622" s="251"/>
      <c r="Q622" s="251"/>
      <c r="R622" s="251"/>
      <c r="S622" s="251"/>
      <c r="T622" s="25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3" t="s">
        <v>470</v>
      </c>
      <c r="AU622" s="253" t="s">
        <v>82</v>
      </c>
      <c r="AV622" s="13" t="s">
        <v>82</v>
      </c>
      <c r="AW622" s="13" t="s">
        <v>33</v>
      </c>
      <c r="AX622" s="13" t="s">
        <v>80</v>
      </c>
      <c r="AY622" s="253" t="s">
        <v>128</v>
      </c>
    </row>
    <row r="623" s="2" customFormat="1" ht="24.15" customHeight="1">
      <c r="A623" s="40"/>
      <c r="B623" s="41"/>
      <c r="C623" s="207" t="s">
        <v>750</v>
      </c>
      <c r="D623" s="207" t="s">
        <v>131</v>
      </c>
      <c r="E623" s="208" t="s">
        <v>1738</v>
      </c>
      <c r="F623" s="209" t="s">
        <v>1739</v>
      </c>
      <c r="G623" s="210" t="s">
        <v>524</v>
      </c>
      <c r="H623" s="211">
        <v>17.533000000000001</v>
      </c>
      <c r="I623" s="212"/>
      <c r="J623" s="213">
        <f>ROUND(I623*H623,2)</f>
        <v>0</v>
      </c>
      <c r="K623" s="214"/>
      <c r="L623" s="46"/>
      <c r="M623" s="215" t="s">
        <v>19</v>
      </c>
      <c r="N623" s="216" t="s">
        <v>43</v>
      </c>
      <c r="O623" s="86"/>
      <c r="P623" s="217">
        <f>O623*H623</f>
        <v>0</v>
      </c>
      <c r="Q623" s="217">
        <v>0</v>
      </c>
      <c r="R623" s="217">
        <f>Q623*H623</f>
        <v>0</v>
      </c>
      <c r="S623" s="217">
        <v>0.075999999999999998</v>
      </c>
      <c r="T623" s="218">
        <f>S623*H623</f>
        <v>1.332508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19" t="s">
        <v>430</v>
      </c>
      <c r="AT623" s="219" t="s">
        <v>131</v>
      </c>
      <c r="AU623" s="219" t="s">
        <v>82</v>
      </c>
      <c r="AY623" s="19" t="s">
        <v>128</v>
      </c>
      <c r="BE623" s="220">
        <f>IF(N623="základní",J623,0)</f>
        <v>0</v>
      </c>
      <c r="BF623" s="220">
        <f>IF(N623="snížená",J623,0)</f>
        <v>0</v>
      </c>
      <c r="BG623" s="220">
        <f>IF(N623="zákl. přenesená",J623,0)</f>
        <v>0</v>
      </c>
      <c r="BH623" s="220">
        <f>IF(N623="sníž. přenesená",J623,0)</f>
        <v>0</v>
      </c>
      <c r="BI623" s="220">
        <f>IF(N623="nulová",J623,0)</f>
        <v>0</v>
      </c>
      <c r="BJ623" s="19" t="s">
        <v>80</v>
      </c>
      <c r="BK623" s="220">
        <f>ROUND(I623*H623,2)</f>
        <v>0</v>
      </c>
      <c r="BL623" s="19" t="s">
        <v>430</v>
      </c>
      <c r="BM623" s="219" t="s">
        <v>1740</v>
      </c>
    </row>
    <row r="624" s="2" customFormat="1">
      <c r="A624" s="40"/>
      <c r="B624" s="41"/>
      <c r="C624" s="42"/>
      <c r="D624" s="221" t="s">
        <v>137</v>
      </c>
      <c r="E624" s="42"/>
      <c r="F624" s="222" t="s">
        <v>1741</v>
      </c>
      <c r="G624" s="42"/>
      <c r="H624" s="42"/>
      <c r="I624" s="223"/>
      <c r="J624" s="42"/>
      <c r="K624" s="42"/>
      <c r="L624" s="46"/>
      <c r="M624" s="224"/>
      <c r="N624" s="225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9" t="s">
        <v>137</v>
      </c>
      <c r="AU624" s="19" t="s">
        <v>82</v>
      </c>
    </row>
    <row r="625" s="13" customFormat="1">
      <c r="A625" s="13"/>
      <c r="B625" s="242"/>
      <c r="C625" s="243"/>
      <c r="D625" s="244" t="s">
        <v>470</v>
      </c>
      <c r="E625" s="245" t="s">
        <v>19</v>
      </c>
      <c r="F625" s="246" t="s">
        <v>1742</v>
      </c>
      <c r="G625" s="243"/>
      <c r="H625" s="247">
        <v>17.533000000000001</v>
      </c>
      <c r="I625" s="248"/>
      <c r="J625" s="243"/>
      <c r="K625" s="243"/>
      <c r="L625" s="249"/>
      <c r="M625" s="250"/>
      <c r="N625" s="251"/>
      <c r="O625" s="251"/>
      <c r="P625" s="251"/>
      <c r="Q625" s="251"/>
      <c r="R625" s="251"/>
      <c r="S625" s="251"/>
      <c r="T625" s="25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3" t="s">
        <v>470</v>
      </c>
      <c r="AU625" s="253" t="s">
        <v>82</v>
      </c>
      <c r="AV625" s="13" t="s">
        <v>82</v>
      </c>
      <c r="AW625" s="13" t="s">
        <v>33</v>
      </c>
      <c r="AX625" s="13" t="s">
        <v>80</v>
      </c>
      <c r="AY625" s="253" t="s">
        <v>128</v>
      </c>
    </row>
    <row r="626" s="2" customFormat="1" ht="24.15" customHeight="1">
      <c r="A626" s="40"/>
      <c r="B626" s="41"/>
      <c r="C626" s="207" t="s">
        <v>772</v>
      </c>
      <c r="D626" s="207" t="s">
        <v>131</v>
      </c>
      <c r="E626" s="208" t="s">
        <v>1743</v>
      </c>
      <c r="F626" s="209" t="s">
        <v>1744</v>
      </c>
      <c r="G626" s="210" t="s">
        <v>524</v>
      </c>
      <c r="H626" s="211">
        <v>2.5600000000000001</v>
      </c>
      <c r="I626" s="212"/>
      <c r="J626" s="213">
        <f>ROUND(I626*H626,2)</f>
        <v>0</v>
      </c>
      <c r="K626" s="214"/>
      <c r="L626" s="46"/>
      <c r="M626" s="215" t="s">
        <v>19</v>
      </c>
      <c r="N626" s="216" t="s">
        <v>43</v>
      </c>
      <c r="O626" s="86"/>
      <c r="P626" s="217">
        <f>O626*H626</f>
        <v>0</v>
      </c>
      <c r="Q626" s="217">
        <v>0</v>
      </c>
      <c r="R626" s="217">
        <f>Q626*H626</f>
        <v>0</v>
      </c>
      <c r="S626" s="217">
        <v>0.059999999999999998</v>
      </c>
      <c r="T626" s="218">
        <f>S626*H626</f>
        <v>0.15359999999999999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19" t="s">
        <v>430</v>
      </c>
      <c r="AT626" s="219" t="s">
        <v>131</v>
      </c>
      <c r="AU626" s="219" t="s">
        <v>82</v>
      </c>
      <c r="AY626" s="19" t="s">
        <v>128</v>
      </c>
      <c r="BE626" s="220">
        <f>IF(N626="základní",J626,0)</f>
        <v>0</v>
      </c>
      <c r="BF626" s="220">
        <f>IF(N626="snížená",J626,0)</f>
        <v>0</v>
      </c>
      <c r="BG626" s="220">
        <f>IF(N626="zákl. přenesená",J626,0)</f>
        <v>0</v>
      </c>
      <c r="BH626" s="220">
        <f>IF(N626="sníž. přenesená",J626,0)</f>
        <v>0</v>
      </c>
      <c r="BI626" s="220">
        <f>IF(N626="nulová",J626,0)</f>
        <v>0</v>
      </c>
      <c r="BJ626" s="19" t="s">
        <v>80</v>
      </c>
      <c r="BK626" s="220">
        <f>ROUND(I626*H626,2)</f>
        <v>0</v>
      </c>
      <c r="BL626" s="19" t="s">
        <v>430</v>
      </c>
      <c r="BM626" s="219" t="s">
        <v>1745</v>
      </c>
    </row>
    <row r="627" s="2" customFormat="1">
      <c r="A627" s="40"/>
      <c r="B627" s="41"/>
      <c r="C627" s="42"/>
      <c r="D627" s="221" t="s">
        <v>137</v>
      </c>
      <c r="E627" s="42"/>
      <c r="F627" s="222" t="s">
        <v>1746</v>
      </c>
      <c r="G627" s="42"/>
      <c r="H627" s="42"/>
      <c r="I627" s="223"/>
      <c r="J627" s="42"/>
      <c r="K627" s="42"/>
      <c r="L627" s="46"/>
      <c r="M627" s="224"/>
      <c r="N627" s="225"/>
      <c r="O627" s="86"/>
      <c r="P627" s="86"/>
      <c r="Q627" s="86"/>
      <c r="R627" s="86"/>
      <c r="S627" s="86"/>
      <c r="T627" s="87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9" t="s">
        <v>137</v>
      </c>
      <c r="AU627" s="19" t="s">
        <v>82</v>
      </c>
    </row>
    <row r="628" s="13" customFormat="1">
      <c r="A628" s="13"/>
      <c r="B628" s="242"/>
      <c r="C628" s="243"/>
      <c r="D628" s="244" t="s">
        <v>470</v>
      </c>
      <c r="E628" s="245" t="s">
        <v>19</v>
      </c>
      <c r="F628" s="246" t="s">
        <v>1747</v>
      </c>
      <c r="G628" s="243"/>
      <c r="H628" s="247">
        <v>2.5600000000000001</v>
      </c>
      <c r="I628" s="248"/>
      <c r="J628" s="243"/>
      <c r="K628" s="243"/>
      <c r="L628" s="249"/>
      <c r="M628" s="250"/>
      <c r="N628" s="251"/>
      <c r="O628" s="251"/>
      <c r="P628" s="251"/>
      <c r="Q628" s="251"/>
      <c r="R628" s="251"/>
      <c r="S628" s="251"/>
      <c r="T628" s="25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3" t="s">
        <v>470</v>
      </c>
      <c r="AU628" s="253" t="s">
        <v>82</v>
      </c>
      <c r="AV628" s="13" t="s">
        <v>82</v>
      </c>
      <c r="AW628" s="13" t="s">
        <v>33</v>
      </c>
      <c r="AX628" s="13" t="s">
        <v>80</v>
      </c>
      <c r="AY628" s="253" t="s">
        <v>128</v>
      </c>
    </row>
    <row r="629" s="2" customFormat="1" ht="24.15" customHeight="1">
      <c r="A629" s="40"/>
      <c r="B629" s="41"/>
      <c r="C629" s="207" t="s">
        <v>777</v>
      </c>
      <c r="D629" s="207" t="s">
        <v>131</v>
      </c>
      <c r="E629" s="208" t="s">
        <v>1748</v>
      </c>
      <c r="F629" s="209" t="s">
        <v>1749</v>
      </c>
      <c r="G629" s="210" t="s">
        <v>240</v>
      </c>
      <c r="H629" s="211">
        <v>8</v>
      </c>
      <c r="I629" s="212"/>
      <c r="J629" s="213">
        <f>ROUND(I629*H629,2)</f>
        <v>0</v>
      </c>
      <c r="K629" s="214"/>
      <c r="L629" s="46"/>
      <c r="M629" s="215" t="s">
        <v>19</v>
      </c>
      <c r="N629" s="216" t="s">
        <v>43</v>
      </c>
      <c r="O629" s="86"/>
      <c r="P629" s="217">
        <f>O629*H629</f>
        <v>0</v>
      </c>
      <c r="Q629" s="217">
        <v>0</v>
      </c>
      <c r="R629" s="217">
        <f>Q629*H629</f>
        <v>0</v>
      </c>
      <c r="S629" s="217">
        <v>0.0080000000000000002</v>
      </c>
      <c r="T629" s="218">
        <f>S629*H629</f>
        <v>0.064000000000000001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19" t="s">
        <v>430</v>
      </c>
      <c r="AT629" s="219" t="s">
        <v>131</v>
      </c>
      <c r="AU629" s="219" t="s">
        <v>82</v>
      </c>
      <c r="AY629" s="19" t="s">
        <v>128</v>
      </c>
      <c r="BE629" s="220">
        <f>IF(N629="základní",J629,0)</f>
        <v>0</v>
      </c>
      <c r="BF629" s="220">
        <f>IF(N629="snížená",J629,0)</f>
        <v>0</v>
      </c>
      <c r="BG629" s="220">
        <f>IF(N629="zákl. přenesená",J629,0)</f>
        <v>0</v>
      </c>
      <c r="BH629" s="220">
        <f>IF(N629="sníž. přenesená",J629,0)</f>
        <v>0</v>
      </c>
      <c r="BI629" s="220">
        <f>IF(N629="nulová",J629,0)</f>
        <v>0</v>
      </c>
      <c r="BJ629" s="19" t="s">
        <v>80</v>
      </c>
      <c r="BK629" s="220">
        <f>ROUND(I629*H629,2)</f>
        <v>0</v>
      </c>
      <c r="BL629" s="19" t="s">
        <v>430</v>
      </c>
      <c r="BM629" s="219" t="s">
        <v>1750</v>
      </c>
    </row>
    <row r="630" s="2" customFormat="1">
      <c r="A630" s="40"/>
      <c r="B630" s="41"/>
      <c r="C630" s="42"/>
      <c r="D630" s="221" t="s">
        <v>137</v>
      </c>
      <c r="E630" s="42"/>
      <c r="F630" s="222" t="s">
        <v>1751</v>
      </c>
      <c r="G630" s="42"/>
      <c r="H630" s="42"/>
      <c r="I630" s="223"/>
      <c r="J630" s="42"/>
      <c r="K630" s="42"/>
      <c r="L630" s="46"/>
      <c r="M630" s="224"/>
      <c r="N630" s="225"/>
      <c r="O630" s="86"/>
      <c r="P630" s="86"/>
      <c r="Q630" s="86"/>
      <c r="R630" s="86"/>
      <c r="S630" s="86"/>
      <c r="T630" s="87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T630" s="19" t="s">
        <v>137</v>
      </c>
      <c r="AU630" s="19" t="s">
        <v>82</v>
      </c>
    </row>
    <row r="631" s="13" customFormat="1">
      <c r="A631" s="13"/>
      <c r="B631" s="242"/>
      <c r="C631" s="243"/>
      <c r="D631" s="244" t="s">
        <v>470</v>
      </c>
      <c r="E631" s="245" t="s">
        <v>19</v>
      </c>
      <c r="F631" s="246" t="s">
        <v>1752</v>
      </c>
      <c r="G631" s="243"/>
      <c r="H631" s="247">
        <v>6</v>
      </c>
      <c r="I631" s="248"/>
      <c r="J631" s="243"/>
      <c r="K631" s="243"/>
      <c r="L631" s="249"/>
      <c r="M631" s="250"/>
      <c r="N631" s="251"/>
      <c r="O631" s="251"/>
      <c r="P631" s="251"/>
      <c r="Q631" s="251"/>
      <c r="R631" s="251"/>
      <c r="S631" s="251"/>
      <c r="T631" s="25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3" t="s">
        <v>470</v>
      </c>
      <c r="AU631" s="253" t="s">
        <v>82</v>
      </c>
      <c r="AV631" s="13" t="s">
        <v>82</v>
      </c>
      <c r="AW631" s="13" t="s">
        <v>33</v>
      </c>
      <c r="AX631" s="13" t="s">
        <v>72</v>
      </c>
      <c r="AY631" s="253" t="s">
        <v>128</v>
      </c>
    </row>
    <row r="632" s="13" customFormat="1">
      <c r="A632" s="13"/>
      <c r="B632" s="242"/>
      <c r="C632" s="243"/>
      <c r="D632" s="244" t="s">
        <v>470</v>
      </c>
      <c r="E632" s="245" t="s">
        <v>19</v>
      </c>
      <c r="F632" s="246" t="s">
        <v>1753</v>
      </c>
      <c r="G632" s="243"/>
      <c r="H632" s="247">
        <v>2</v>
      </c>
      <c r="I632" s="248"/>
      <c r="J632" s="243"/>
      <c r="K632" s="243"/>
      <c r="L632" s="249"/>
      <c r="M632" s="250"/>
      <c r="N632" s="251"/>
      <c r="O632" s="251"/>
      <c r="P632" s="251"/>
      <c r="Q632" s="251"/>
      <c r="R632" s="251"/>
      <c r="S632" s="251"/>
      <c r="T632" s="25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53" t="s">
        <v>470</v>
      </c>
      <c r="AU632" s="253" t="s">
        <v>82</v>
      </c>
      <c r="AV632" s="13" t="s">
        <v>82</v>
      </c>
      <c r="AW632" s="13" t="s">
        <v>33</v>
      </c>
      <c r="AX632" s="13" t="s">
        <v>72</v>
      </c>
      <c r="AY632" s="253" t="s">
        <v>128</v>
      </c>
    </row>
    <row r="633" s="14" customFormat="1">
      <c r="A633" s="14"/>
      <c r="B633" s="254"/>
      <c r="C633" s="255"/>
      <c r="D633" s="244" t="s">
        <v>470</v>
      </c>
      <c r="E633" s="256" t="s">
        <v>19</v>
      </c>
      <c r="F633" s="257" t="s">
        <v>494</v>
      </c>
      <c r="G633" s="255"/>
      <c r="H633" s="258">
        <v>8</v>
      </c>
      <c r="I633" s="259"/>
      <c r="J633" s="255"/>
      <c r="K633" s="255"/>
      <c r="L633" s="260"/>
      <c r="M633" s="261"/>
      <c r="N633" s="262"/>
      <c r="O633" s="262"/>
      <c r="P633" s="262"/>
      <c r="Q633" s="262"/>
      <c r="R633" s="262"/>
      <c r="S633" s="262"/>
      <c r="T633" s="26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64" t="s">
        <v>470</v>
      </c>
      <c r="AU633" s="264" t="s">
        <v>82</v>
      </c>
      <c r="AV633" s="14" t="s">
        <v>430</v>
      </c>
      <c r="AW633" s="14" t="s">
        <v>33</v>
      </c>
      <c r="AX633" s="14" t="s">
        <v>80</v>
      </c>
      <c r="AY633" s="264" t="s">
        <v>128</v>
      </c>
    </row>
    <row r="634" s="2" customFormat="1" ht="24.15" customHeight="1">
      <c r="A634" s="40"/>
      <c r="B634" s="41"/>
      <c r="C634" s="207" t="s">
        <v>801</v>
      </c>
      <c r="D634" s="207" t="s">
        <v>131</v>
      </c>
      <c r="E634" s="208" t="s">
        <v>1754</v>
      </c>
      <c r="F634" s="209" t="s">
        <v>1755</v>
      </c>
      <c r="G634" s="210" t="s">
        <v>467</v>
      </c>
      <c r="H634" s="211">
        <v>1.45</v>
      </c>
      <c r="I634" s="212"/>
      <c r="J634" s="213">
        <f>ROUND(I634*H634,2)</f>
        <v>0</v>
      </c>
      <c r="K634" s="214"/>
      <c r="L634" s="46"/>
      <c r="M634" s="215" t="s">
        <v>19</v>
      </c>
      <c r="N634" s="216" t="s">
        <v>43</v>
      </c>
      <c r="O634" s="86"/>
      <c r="P634" s="217">
        <f>O634*H634</f>
        <v>0</v>
      </c>
      <c r="Q634" s="217">
        <v>0</v>
      </c>
      <c r="R634" s="217">
        <f>Q634*H634</f>
        <v>0</v>
      </c>
      <c r="S634" s="217">
        <v>1.8</v>
      </c>
      <c r="T634" s="218">
        <f>S634*H634</f>
        <v>2.6099999999999999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9" t="s">
        <v>430</v>
      </c>
      <c r="AT634" s="219" t="s">
        <v>131</v>
      </c>
      <c r="AU634" s="219" t="s">
        <v>82</v>
      </c>
      <c r="AY634" s="19" t="s">
        <v>128</v>
      </c>
      <c r="BE634" s="220">
        <f>IF(N634="základní",J634,0)</f>
        <v>0</v>
      </c>
      <c r="BF634" s="220">
        <f>IF(N634="snížená",J634,0)</f>
        <v>0</v>
      </c>
      <c r="BG634" s="220">
        <f>IF(N634="zákl. přenesená",J634,0)</f>
        <v>0</v>
      </c>
      <c r="BH634" s="220">
        <f>IF(N634="sníž. přenesená",J634,0)</f>
        <v>0</v>
      </c>
      <c r="BI634" s="220">
        <f>IF(N634="nulová",J634,0)</f>
        <v>0</v>
      </c>
      <c r="BJ634" s="19" t="s">
        <v>80</v>
      </c>
      <c r="BK634" s="220">
        <f>ROUND(I634*H634,2)</f>
        <v>0</v>
      </c>
      <c r="BL634" s="19" t="s">
        <v>430</v>
      </c>
      <c r="BM634" s="219" t="s">
        <v>1756</v>
      </c>
    </row>
    <row r="635" s="2" customFormat="1">
      <c r="A635" s="40"/>
      <c r="B635" s="41"/>
      <c r="C635" s="42"/>
      <c r="D635" s="221" t="s">
        <v>137</v>
      </c>
      <c r="E635" s="42"/>
      <c r="F635" s="222" t="s">
        <v>1757</v>
      </c>
      <c r="G635" s="42"/>
      <c r="H635" s="42"/>
      <c r="I635" s="223"/>
      <c r="J635" s="42"/>
      <c r="K635" s="42"/>
      <c r="L635" s="46"/>
      <c r="M635" s="224"/>
      <c r="N635" s="225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137</v>
      </c>
      <c r="AU635" s="19" t="s">
        <v>82</v>
      </c>
    </row>
    <row r="636" s="13" customFormat="1">
      <c r="A636" s="13"/>
      <c r="B636" s="242"/>
      <c r="C636" s="243"/>
      <c r="D636" s="244" t="s">
        <v>470</v>
      </c>
      <c r="E636" s="245" t="s">
        <v>19</v>
      </c>
      <c r="F636" s="246" t="s">
        <v>1758</v>
      </c>
      <c r="G636" s="243"/>
      <c r="H636" s="247">
        <v>0.68400000000000005</v>
      </c>
      <c r="I636" s="248"/>
      <c r="J636" s="243"/>
      <c r="K636" s="243"/>
      <c r="L636" s="249"/>
      <c r="M636" s="250"/>
      <c r="N636" s="251"/>
      <c r="O636" s="251"/>
      <c r="P636" s="251"/>
      <c r="Q636" s="251"/>
      <c r="R636" s="251"/>
      <c r="S636" s="251"/>
      <c r="T636" s="25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53" t="s">
        <v>470</v>
      </c>
      <c r="AU636" s="253" t="s">
        <v>82</v>
      </c>
      <c r="AV636" s="13" t="s">
        <v>82</v>
      </c>
      <c r="AW636" s="13" t="s">
        <v>33</v>
      </c>
      <c r="AX636" s="13" t="s">
        <v>72</v>
      </c>
      <c r="AY636" s="253" t="s">
        <v>128</v>
      </c>
    </row>
    <row r="637" s="13" customFormat="1">
      <c r="A637" s="13"/>
      <c r="B637" s="242"/>
      <c r="C637" s="243"/>
      <c r="D637" s="244" t="s">
        <v>470</v>
      </c>
      <c r="E637" s="245" t="s">
        <v>19</v>
      </c>
      <c r="F637" s="246" t="s">
        <v>1759</v>
      </c>
      <c r="G637" s="243"/>
      <c r="H637" s="247">
        <v>0.25</v>
      </c>
      <c r="I637" s="248"/>
      <c r="J637" s="243"/>
      <c r="K637" s="243"/>
      <c r="L637" s="249"/>
      <c r="M637" s="250"/>
      <c r="N637" s="251"/>
      <c r="O637" s="251"/>
      <c r="P637" s="251"/>
      <c r="Q637" s="251"/>
      <c r="R637" s="251"/>
      <c r="S637" s="251"/>
      <c r="T637" s="25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3" t="s">
        <v>470</v>
      </c>
      <c r="AU637" s="253" t="s">
        <v>82</v>
      </c>
      <c r="AV637" s="13" t="s">
        <v>82</v>
      </c>
      <c r="AW637" s="13" t="s">
        <v>33</v>
      </c>
      <c r="AX637" s="13" t="s">
        <v>72</v>
      </c>
      <c r="AY637" s="253" t="s">
        <v>128</v>
      </c>
    </row>
    <row r="638" s="13" customFormat="1">
      <c r="A638" s="13"/>
      <c r="B638" s="242"/>
      <c r="C638" s="243"/>
      <c r="D638" s="244" t="s">
        <v>470</v>
      </c>
      <c r="E638" s="245" t="s">
        <v>19</v>
      </c>
      <c r="F638" s="246" t="s">
        <v>1760</v>
      </c>
      <c r="G638" s="243"/>
      <c r="H638" s="247">
        <v>0.39600000000000002</v>
      </c>
      <c r="I638" s="248"/>
      <c r="J638" s="243"/>
      <c r="K638" s="243"/>
      <c r="L638" s="249"/>
      <c r="M638" s="250"/>
      <c r="N638" s="251"/>
      <c r="O638" s="251"/>
      <c r="P638" s="251"/>
      <c r="Q638" s="251"/>
      <c r="R638" s="251"/>
      <c r="S638" s="251"/>
      <c r="T638" s="252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3" t="s">
        <v>470</v>
      </c>
      <c r="AU638" s="253" t="s">
        <v>82</v>
      </c>
      <c r="AV638" s="13" t="s">
        <v>82</v>
      </c>
      <c r="AW638" s="13" t="s">
        <v>33</v>
      </c>
      <c r="AX638" s="13" t="s">
        <v>72</v>
      </c>
      <c r="AY638" s="253" t="s">
        <v>128</v>
      </c>
    </row>
    <row r="639" s="13" customFormat="1">
      <c r="A639" s="13"/>
      <c r="B639" s="242"/>
      <c r="C639" s="243"/>
      <c r="D639" s="244" t="s">
        <v>470</v>
      </c>
      <c r="E639" s="245" t="s">
        <v>19</v>
      </c>
      <c r="F639" s="246" t="s">
        <v>1761</v>
      </c>
      <c r="G639" s="243"/>
      <c r="H639" s="247">
        <v>0.12</v>
      </c>
      <c r="I639" s="248"/>
      <c r="J639" s="243"/>
      <c r="K639" s="243"/>
      <c r="L639" s="249"/>
      <c r="M639" s="250"/>
      <c r="N639" s="251"/>
      <c r="O639" s="251"/>
      <c r="P639" s="251"/>
      <c r="Q639" s="251"/>
      <c r="R639" s="251"/>
      <c r="S639" s="251"/>
      <c r="T639" s="25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3" t="s">
        <v>470</v>
      </c>
      <c r="AU639" s="253" t="s">
        <v>82</v>
      </c>
      <c r="AV639" s="13" t="s">
        <v>82</v>
      </c>
      <c r="AW639" s="13" t="s">
        <v>33</v>
      </c>
      <c r="AX639" s="13" t="s">
        <v>72</v>
      </c>
      <c r="AY639" s="253" t="s">
        <v>128</v>
      </c>
    </row>
    <row r="640" s="14" customFormat="1">
      <c r="A640" s="14"/>
      <c r="B640" s="254"/>
      <c r="C640" s="255"/>
      <c r="D640" s="244" t="s">
        <v>470</v>
      </c>
      <c r="E640" s="256" t="s">
        <v>19</v>
      </c>
      <c r="F640" s="257" t="s">
        <v>494</v>
      </c>
      <c r="G640" s="255"/>
      <c r="H640" s="258">
        <v>1.4500000000000002</v>
      </c>
      <c r="I640" s="259"/>
      <c r="J640" s="255"/>
      <c r="K640" s="255"/>
      <c r="L640" s="260"/>
      <c r="M640" s="261"/>
      <c r="N640" s="262"/>
      <c r="O640" s="262"/>
      <c r="P640" s="262"/>
      <c r="Q640" s="262"/>
      <c r="R640" s="262"/>
      <c r="S640" s="262"/>
      <c r="T640" s="26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64" t="s">
        <v>470</v>
      </c>
      <c r="AU640" s="264" t="s">
        <v>82</v>
      </c>
      <c r="AV640" s="14" t="s">
        <v>430</v>
      </c>
      <c r="AW640" s="14" t="s">
        <v>33</v>
      </c>
      <c r="AX640" s="14" t="s">
        <v>80</v>
      </c>
      <c r="AY640" s="264" t="s">
        <v>128</v>
      </c>
    </row>
    <row r="641" s="2" customFormat="1" ht="24.15" customHeight="1">
      <c r="A641" s="40"/>
      <c r="B641" s="41"/>
      <c r="C641" s="207" t="s">
        <v>1762</v>
      </c>
      <c r="D641" s="207" t="s">
        <v>131</v>
      </c>
      <c r="E641" s="208" t="s">
        <v>1763</v>
      </c>
      <c r="F641" s="209" t="s">
        <v>1764</v>
      </c>
      <c r="G641" s="210" t="s">
        <v>467</v>
      </c>
      <c r="H641" s="211">
        <v>1.0800000000000001</v>
      </c>
      <c r="I641" s="212"/>
      <c r="J641" s="213">
        <f>ROUND(I641*H641,2)</f>
        <v>0</v>
      </c>
      <c r="K641" s="214"/>
      <c r="L641" s="46"/>
      <c r="M641" s="215" t="s">
        <v>19</v>
      </c>
      <c r="N641" s="216" t="s">
        <v>43</v>
      </c>
      <c r="O641" s="86"/>
      <c r="P641" s="217">
        <f>O641*H641</f>
        <v>0</v>
      </c>
      <c r="Q641" s="217">
        <v>0</v>
      </c>
      <c r="R641" s="217">
        <f>Q641*H641</f>
        <v>0</v>
      </c>
      <c r="S641" s="217">
        <v>1.8</v>
      </c>
      <c r="T641" s="218">
        <f>S641*H641</f>
        <v>1.9440000000000002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19" t="s">
        <v>430</v>
      </c>
      <c r="AT641" s="219" t="s">
        <v>131</v>
      </c>
      <c r="AU641" s="219" t="s">
        <v>82</v>
      </c>
      <c r="AY641" s="19" t="s">
        <v>128</v>
      </c>
      <c r="BE641" s="220">
        <f>IF(N641="základní",J641,0)</f>
        <v>0</v>
      </c>
      <c r="BF641" s="220">
        <f>IF(N641="snížená",J641,0)</f>
        <v>0</v>
      </c>
      <c r="BG641" s="220">
        <f>IF(N641="zákl. přenesená",J641,0)</f>
        <v>0</v>
      </c>
      <c r="BH641" s="220">
        <f>IF(N641="sníž. přenesená",J641,0)</f>
        <v>0</v>
      </c>
      <c r="BI641" s="220">
        <f>IF(N641="nulová",J641,0)</f>
        <v>0</v>
      </c>
      <c r="BJ641" s="19" t="s">
        <v>80</v>
      </c>
      <c r="BK641" s="220">
        <f>ROUND(I641*H641,2)</f>
        <v>0</v>
      </c>
      <c r="BL641" s="19" t="s">
        <v>430</v>
      </c>
      <c r="BM641" s="219" t="s">
        <v>1765</v>
      </c>
    </row>
    <row r="642" s="2" customFormat="1">
      <c r="A642" s="40"/>
      <c r="B642" s="41"/>
      <c r="C642" s="42"/>
      <c r="D642" s="221" t="s">
        <v>137</v>
      </c>
      <c r="E642" s="42"/>
      <c r="F642" s="222" t="s">
        <v>1766</v>
      </c>
      <c r="G642" s="42"/>
      <c r="H642" s="42"/>
      <c r="I642" s="223"/>
      <c r="J642" s="42"/>
      <c r="K642" s="42"/>
      <c r="L642" s="46"/>
      <c r="M642" s="224"/>
      <c r="N642" s="225"/>
      <c r="O642" s="86"/>
      <c r="P642" s="86"/>
      <c r="Q642" s="86"/>
      <c r="R642" s="86"/>
      <c r="S642" s="86"/>
      <c r="T642" s="87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T642" s="19" t="s">
        <v>137</v>
      </c>
      <c r="AU642" s="19" t="s">
        <v>82</v>
      </c>
    </row>
    <row r="643" s="2" customFormat="1" ht="24.15" customHeight="1">
      <c r="A643" s="40"/>
      <c r="B643" s="41"/>
      <c r="C643" s="207" t="s">
        <v>1767</v>
      </c>
      <c r="D643" s="207" t="s">
        <v>131</v>
      </c>
      <c r="E643" s="208" t="s">
        <v>1768</v>
      </c>
      <c r="F643" s="209" t="s">
        <v>1769</v>
      </c>
      <c r="G643" s="210" t="s">
        <v>134</v>
      </c>
      <c r="H643" s="211">
        <v>4.4000000000000004</v>
      </c>
      <c r="I643" s="212"/>
      <c r="J643" s="213">
        <f>ROUND(I643*H643,2)</f>
        <v>0</v>
      </c>
      <c r="K643" s="214"/>
      <c r="L643" s="46"/>
      <c r="M643" s="215" t="s">
        <v>19</v>
      </c>
      <c r="N643" s="216" t="s">
        <v>43</v>
      </c>
      <c r="O643" s="86"/>
      <c r="P643" s="217">
        <f>O643*H643</f>
        <v>0</v>
      </c>
      <c r="Q643" s="217">
        <v>0</v>
      </c>
      <c r="R643" s="217">
        <f>Q643*H643</f>
        <v>0</v>
      </c>
      <c r="S643" s="217">
        <v>0.042000000000000003</v>
      </c>
      <c r="T643" s="218">
        <f>S643*H643</f>
        <v>0.18480000000000002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19" t="s">
        <v>430</v>
      </c>
      <c r="AT643" s="219" t="s">
        <v>131</v>
      </c>
      <c r="AU643" s="219" t="s">
        <v>82</v>
      </c>
      <c r="AY643" s="19" t="s">
        <v>128</v>
      </c>
      <c r="BE643" s="220">
        <f>IF(N643="základní",J643,0)</f>
        <v>0</v>
      </c>
      <c r="BF643" s="220">
        <f>IF(N643="snížená",J643,0)</f>
        <v>0</v>
      </c>
      <c r="BG643" s="220">
        <f>IF(N643="zákl. přenesená",J643,0)</f>
        <v>0</v>
      </c>
      <c r="BH643" s="220">
        <f>IF(N643="sníž. přenesená",J643,0)</f>
        <v>0</v>
      </c>
      <c r="BI643" s="220">
        <f>IF(N643="nulová",J643,0)</f>
        <v>0</v>
      </c>
      <c r="BJ643" s="19" t="s">
        <v>80</v>
      </c>
      <c r="BK643" s="220">
        <f>ROUND(I643*H643,2)</f>
        <v>0</v>
      </c>
      <c r="BL643" s="19" t="s">
        <v>430</v>
      </c>
      <c r="BM643" s="219" t="s">
        <v>1770</v>
      </c>
    </row>
    <row r="644" s="2" customFormat="1">
      <c r="A644" s="40"/>
      <c r="B644" s="41"/>
      <c r="C644" s="42"/>
      <c r="D644" s="221" t="s">
        <v>137</v>
      </c>
      <c r="E644" s="42"/>
      <c r="F644" s="222" t="s">
        <v>1771</v>
      </c>
      <c r="G644" s="42"/>
      <c r="H644" s="42"/>
      <c r="I644" s="223"/>
      <c r="J644" s="42"/>
      <c r="K644" s="42"/>
      <c r="L644" s="46"/>
      <c r="M644" s="224"/>
      <c r="N644" s="225"/>
      <c r="O644" s="86"/>
      <c r="P644" s="86"/>
      <c r="Q644" s="86"/>
      <c r="R644" s="86"/>
      <c r="S644" s="86"/>
      <c r="T644" s="87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T644" s="19" t="s">
        <v>137</v>
      </c>
      <c r="AU644" s="19" t="s">
        <v>82</v>
      </c>
    </row>
    <row r="645" s="13" customFormat="1">
      <c r="A645" s="13"/>
      <c r="B645" s="242"/>
      <c r="C645" s="243"/>
      <c r="D645" s="244" t="s">
        <v>470</v>
      </c>
      <c r="E645" s="245" t="s">
        <v>19</v>
      </c>
      <c r="F645" s="246" t="s">
        <v>1772</v>
      </c>
      <c r="G645" s="243"/>
      <c r="H645" s="247">
        <v>4.4000000000000004</v>
      </c>
      <c r="I645" s="248"/>
      <c r="J645" s="243"/>
      <c r="K645" s="243"/>
      <c r="L645" s="249"/>
      <c r="M645" s="250"/>
      <c r="N645" s="251"/>
      <c r="O645" s="251"/>
      <c r="P645" s="251"/>
      <c r="Q645" s="251"/>
      <c r="R645" s="251"/>
      <c r="S645" s="251"/>
      <c r="T645" s="25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53" t="s">
        <v>470</v>
      </c>
      <c r="AU645" s="253" t="s">
        <v>82</v>
      </c>
      <c r="AV645" s="13" t="s">
        <v>82</v>
      </c>
      <c r="AW645" s="13" t="s">
        <v>33</v>
      </c>
      <c r="AX645" s="13" t="s">
        <v>80</v>
      </c>
      <c r="AY645" s="253" t="s">
        <v>128</v>
      </c>
    </row>
    <row r="646" s="2" customFormat="1" ht="24.15" customHeight="1">
      <c r="A646" s="40"/>
      <c r="B646" s="41"/>
      <c r="C646" s="207" t="s">
        <v>1773</v>
      </c>
      <c r="D646" s="207" t="s">
        <v>131</v>
      </c>
      <c r="E646" s="208" t="s">
        <v>1774</v>
      </c>
      <c r="F646" s="209" t="s">
        <v>1775</v>
      </c>
      <c r="G646" s="210" t="s">
        <v>134</v>
      </c>
      <c r="H646" s="211">
        <v>42.299999999999997</v>
      </c>
      <c r="I646" s="212"/>
      <c r="J646" s="213">
        <f>ROUND(I646*H646,2)</f>
        <v>0</v>
      </c>
      <c r="K646" s="214"/>
      <c r="L646" s="46"/>
      <c r="M646" s="215" t="s">
        <v>19</v>
      </c>
      <c r="N646" s="216" t="s">
        <v>43</v>
      </c>
      <c r="O646" s="86"/>
      <c r="P646" s="217">
        <f>O646*H646</f>
        <v>0</v>
      </c>
      <c r="Q646" s="217">
        <v>0</v>
      </c>
      <c r="R646" s="217">
        <f>Q646*H646</f>
        <v>0</v>
      </c>
      <c r="S646" s="217">
        <v>0.065000000000000002</v>
      </c>
      <c r="T646" s="218">
        <f>S646*H646</f>
        <v>2.7494999999999998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19" t="s">
        <v>430</v>
      </c>
      <c r="AT646" s="219" t="s">
        <v>131</v>
      </c>
      <c r="AU646" s="219" t="s">
        <v>82</v>
      </c>
      <c r="AY646" s="19" t="s">
        <v>128</v>
      </c>
      <c r="BE646" s="220">
        <f>IF(N646="základní",J646,0)</f>
        <v>0</v>
      </c>
      <c r="BF646" s="220">
        <f>IF(N646="snížená",J646,0)</f>
        <v>0</v>
      </c>
      <c r="BG646" s="220">
        <f>IF(N646="zákl. přenesená",J646,0)</f>
        <v>0</v>
      </c>
      <c r="BH646" s="220">
        <f>IF(N646="sníž. přenesená",J646,0)</f>
        <v>0</v>
      </c>
      <c r="BI646" s="220">
        <f>IF(N646="nulová",J646,0)</f>
        <v>0</v>
      </c>
      <c r="BJ646" s="19" t="s">
        <v>80</v>
      </c>
      <c r="BK646" s="220">
        <f>ROUND(I646*H646,2)</f>
        <v>0</v>
      </c>
      <c r="BL646" s="19" t="s">
        <v>430</v>
      </c>
      <c r="BM646" s="219" t="s">
        <v>1776</v>
      </c>
    </row>
    <row r="647" s="2" customFormat="1">
      <c r="A647" s="40"/>
      <c r="B647" s="41"/>
      <c r="C647" s="42"/>
      <c r="D647" s="221" t="s">
        <v>137</v>
      </c>
      <c r="E647" s="42"/>
      <c r="F647" s="222" t="s">
        <v>1777</v>
      </c>
      <c r="G647" s="42"/>
      <c r="H647" s="42"/>
      <c r="I647" s="223"/>
      <c r="J647" s="42"/>
      <c r="K647" s="42"/>
      <c r="L647" s="46"/>
      <c r="M647" s="224"/>
      <c r="N647" s="225"/>
      <c r="O647" s="86"/>
      <c r="P647" s="86"/>
      <c r="Q647" s="86"/>
      <c r="R647" s="86"/>
      <c r="S647" s="86"/>
      <c r="T647" s="87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T647" s="19" t="s">
        <v>137</v>
      </c>
      <c r="AU647" s="19" t="s">
        <v>82</v>
      </c>
    </row>
    <row r="648" s="13" customFormat="1">
      <c r="A648" s="13"/>
      <c r="B648" s="242"/>
      <c r="C648" s="243"/>
      <c r="D648" s="244" t="s">
        <v>470</v>
      </c>
      <c r="E648" s="245" t="s">
        <v>19</v>
      </c>
      <c r="F648" s="246" t="s">
        <v>1778</v>
      </c>
      <c r="G648" s="243"/>
      <c r="H648" s="247">
        <v>42.299999999999997</v>
      </c>
      <c r="I648" s="248"/>
      <c r="J648" s="243"/>
      <c r="K648" s="243"/>
      <c r="L648" s="249"/>
      <c r="M648" s="250"/>
      <c r="N648" s="251"/>
      <c r="O648" s="251"/>
      <c r="P648" s="251"/>
      <c r="Q648" s="251"/>
      <c r="R648" s="251"/>
      <c r="S648" s="251"/>
      <c r="T648" s="25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3" t="s">
        <v>470</v>
      </c>
      <c r="AU648" s="253" t="s">
        <v>82</v>
      </c>
      <c r="AV648" s="13" t="s">
        <v>82</v>
      </c>
      <c r="AW648" s="13" t="s">
        <v>33</v>
      </c>
      <c r="AX648" s="13" t="s">
        <v>80</v>
      </c>
      <c r="AY648" s="253" t="s">
        <v>128</v>
      </c>
    </row>
    <row r="649" s="2" customFormat="1" ht="24.15" customHeight="1">
      <c r="A649" s="40"/>
      <c r="B649" s="41"/>
      <c r="C649" s="207" t="s">
        <v>1779</v>
      </c>
      <c r="D649" s="207" t="s">
        <v>131</v>
      </c>
      <c r="E649" s="208" t="s">
        <v>1780</v>
      </c>
      <c r="F649" s="209" t="s">
        <v>1781</v>
      </c>
      <c r="G649" s="210" t="s">
        <v>134</v>
      </c>
      <c r="H649" s="211">
        <v>9.1999999999999993</v>
      </c>
      <c r="I649" s="212"/>
      <c r="J649" s="213">
        <f>ROUND(I649*H649,2)</f>
        <v>0</v>
      </c>
      <c r="K649" s="214"/>
      <c r="L649" s="46"/>
      <c r="M649" s="215" t="s">
        <v>19</v>
      </c>
      <c r="N649" s="216" t="s">
        <v>43</v>
      </c>
      <c r="O649" s="86"/>
      <c r="P649" s="217">
        <f>O649*H649</f>
        <v>0</v>
      </c>
      <c r="Q649" s="217">
        <v>0.04938</v>
      </c>
      <c r="R649" s="217">
        <f>Q649*H649</f>
        <v>0.45429599999999998</v>
      </c>
      <c r="S649" s="217">
        <v>0</v>
      </c>
      <c r="T649" s="218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19" t="s">
        <v>430</v>
      </c>
      <c r="AT649" s="219" t="s">
        <v>131</v>
      </c>
      <c r="AU649" s="219" t="s">
        <v>82</v>
      </c>
      <c r="AY649" s="19" t="s">
        <v>128</v>
      </c>
      <c r="BE649" s="220">
        <f>IF(N649="základní",J649,0)</f>
        <v>0</v>
      </c>
      <c r="BF649" s="220">
        <f>IF(N649="snížená",J649,0)</f>
        <v>0</v>
      </c>
      <c r="BG649" s="220">
        <f>IF(N649="zákl. přenesená",J649,0)</f>
        <v>0</v>
      </c>
      <c r="BH649" s="220">
        <f>IF(N649="sníž. přenesená",J649,0)</f>
        <v>0</v>
      </c>
      <c r="BI649" s="220">
        <f>IF(N649="nulová",J649,0)</f>
        <v>0</v>
      </c>
      <c r="BJ649" s="19" t="s">
        <v>80</v>
      </c>
      <c r="BK649" s="220">
        <f>ROUND(I649*H649,2)</f>
        <v>0</v>
      </c>
      <c r="BL649" s="19" t="s">
        <v>430</v>
      </c>
      <c r="BM649" s="219" t="s">
        <v>1782</v>
      </c>
    </row>
    <row r="650" s="2" customFormat="1">
      <c r="A650" s="40"/>
      <c r="B650" s="41"/>
      <c r="C650" s="42"/>
      <c r="D650" s="221" t="s">
        <v>137</v>
      </c>
      <c r="E650" s="42"/>
      <c r="F650" s="222" t="s">
        <v>1783</v>
      </c>
      <c r="G650" s="42"/>
      <c r="H650" s="42"/>
      <c r="I650" s="223"/>
      <c r="J650" s="42"/>
      <c r="K650" s="42"/>
      <c r="L650" s="46"/>
      <c r="M650" s="224"/>
      <c r="N650" s="225"/>
      <c r="O650" s="86"/>
      <c r="P650" s="86"/>
      <c r="Q650" s="86"/>
      <c r="R650" s="86"/>
      <c r="S650" s="86"/>
      <c r="T650" s="87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T650" s="19" t="s">
        <v>137</v>
      </c>
      <c r="AU650" s="19" t="s">
        <v>82</v>
      </c>
    </row>
    <row r="651" s="13" customFormat="1">
      <c r="A651" s="13"/>
      <c r="B651" s="242"/>
      <c r="C651" s="243"/>
      <c r="D651" s="244" t="s">
        <v>470</v>
      </c>
      <c r="E651" s="245" t="s">
        <v>19</v>
      </c>
      <c r="F651" s="246" t="s">
        <v>1784</v>
      </c>
      <c r="G651" s="243"/>
      <c r="H651" s="247">
        <v>9.1999999999999993</v>
      </c>
      <c r="I651" s="248"/>
      <c r="J651" s="243"/>
      <c r="K651" s="243"/>
      <c r="L651" s="249"/>
      <c r="M651" s="250"/>
      <c r="N651" s="251"/>
      <c r="O651" s="251"/>
      <c r="P651" s="251"/>
      <c r="Q651" s="251"/>
      <c r="R651" s="251"/>
      <c r="S651" s="251"/>
      <c r="T651" s="252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53" t="s">
        <v>470</v>
      </c>
      <c r="AU651" s="253" t="s">
        <v>82</v>
      </c>
      <c r="AV651" s="13" t="s">
        <v>82</v>
      </c>
      <c r="AW651" s="13" t="s">
        <v>33</v>
      </c>
      <c r="AX651" s="13" t="s">
        <v>80</v>
      </c>
      <c r="AY651" s="253" t="s">
        <v>128</v>
      </c>
    </row>
    <row r="652" s="2" customFormat="1" ht="24.15" customHeight="1">
      <c r="A652" s="40"/>
      <c r="B652" s="41"/>
      <c r="C652" s="207" t="s">
        <v>1046</v>
      </c>
      <c r="D652" s="207" t="s">
        <v>131</v>
      </c>
      <c r="E652" s="208" t="s">
        <v>1785</v>
      </c>
      <c r="F652" s="209" t="s">
        <v>1786</v>
      </c>
      <c r="G652" s="210" t="s">
        <v>240</v>
      </c>
      <c r="H652" s="211">
        <v>12</v>
      </c>
      <c r="I652" s="212"/>
      <c r="J652" s="213">
        <f>ROUND(I652*H652,2)</f>
        <v>0</v>
      </c>
      <c r="K652" s="214"/>
      <c r="L652" s="46"/>
      <c r="M652" s="215" t="s">
        <v>19</v>
      </c>
      <c r="N652" s="216" t="s">
        <v>43</v>
      </c>
      <c r="O652" s="86"/>
      <c r="P652" s="217">
        <f>O652*H652</f>
        <v>0</v>
      </c>
      <c r="Q652" s="217">
        <v>0</v>
      </c>
      <c r="R652" s="217">
        <f>Q652*H652</f>
        <v>0</v>
      </c>
      <c r="S652" s="217">
        <v>0.0070000000000000001</v>
      </c>
      <c r="T652" s="218">
        <f>S652*H652</f>
        <v>0.084000000000000005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19" t="s">
        <v>430</v>
      </c>
      <c r="AT652" s="219" t="s">
        <v>131</v>
      </c>
      <c r="AU652" s="219" t="s">
        <v>82</v>
      </c>
      <c r="AY652" s="19" t="s">
        <v>128</v>
      </c>
      <c r="BE652" s="220">
        <f>IF(N652="základní",J652,0)</f>
        <v>0</v>
      </c>
      <c r="BF652" s="220">
        <f>IF(N652="snížená",J652,0)</f>
        <v>0</v>
      </c>
      <c r="BG652" s="220">
        <f>IF(N652="zákl. přenesená",J652,0)</f>
        <v>0</v>
      </c>
      <c r="BH652" s="220">
        <f>IF(N652="sníž. přenesená",J652,0)</f>
        <v>0</v>
      </c>
      <c r="BI652" s="220">
        <f>IF(N652="nulová",J652,0)</f>
        <v>0</v>
      </c>
      <c r="BJ652" s="19" t="s">
        <v>80</v>
      </c>
      <c r="BK652" s="220">
        <f>ROUND(I652*H652,2)</f>
        <v>0</v>
      </c>
      <c r="BL652" s="19" t="s">
        <v>430</v>
      </c>
      <c r="BM652" s="219" t="s">
        <v>1787</v>
      </c>
    </row>
    <row r="653" s="2" customFormat="1">
      <c r="A653" s="40"/>
      <c r="B653" s="41"/>
      <c r="C653" s="42"/>
      <c r="D653" s="221" t="s">
        <v>137</v>
      </c>
      <c r="E653" s="42"/>
      <c r="F653" s="222" t="s">
        <v>1788</v>
      </c>
      <c r="G653" s="42"/>
      <c r="H653" s="42"/>
      <c r="I653" s="223"/>
      <c r="J653" s="42"/>
      <c r="K653" s="42"/>
      <c r="L653" s="46"/>
      <c r="M653" s="224"/>
      <c r="N653" s="225"/>
      <c r="O653" s="86"/>
      <c r="P653" s="86"/>
      <c r="Q653" s="86"/>
      <c r="R653" s="86"/>
      <c r="S653" s="86"/>
      <c r="T653" s="87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137</v>
      </c>
      <c r="AU653" s="19" t="s">
        <v>82</v>
      </c>
    </row>
    <row r="654" s="13" customFormat="1">
      <c r="A654" s="13"/>
      <c r="B654" s="242"/>
      <c r="C654" s="243"/>
      <c r="D654" s="244" t="s">
        <v>470</v>
      </c>
      <c r="E654" s="245" t="s">
        <v>19</v>
      </c>
      <c r="F654" s="246" t="s">
        <v>1789</v>
      </c>
      <c r="G654" s="243"/>
      <c r="H654" s="247">
        <v>12</v>
      </c>
      <c r="I654" s="248"/>
      <c r="J654" s="243"/>
      <c r="K654" s="243"/>
      <c r="L654" s="249"/>
      <c r="M654" s="250"/>
      <c r="N654" s="251"/>
      <c r="O654" s="251"/>
      <c r="P654" s="251"/>
      <c r="Q654" s="251"/>
      <c r="R654" s="251"/>
      <c r="S654" s="251"/>
      <c r="T654" s="25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3" t="s">
        <v>470</v>
      </c>
      <c r="AU654" s="253" t="s">
        <v>82</v>
      </c>
      <c r="AV654" s="13" t="s">
        <v>82</v>
      </c>
      <c r="AW654" s="13" t="s">
        <v>33</v>
      </c>
      <c r="AX654" s="13" t="s">
        <v>80</v>
      </c>
      <c r="AY654" s="253" t="s">
        <v>128</v>
      </c>
    </row>
    <row r="655" s="2" customFormat="1" ht="24.15" customHeight="1">
      <c r="A655" s="40"/>
      <c r="B655" s="41"/>
      <c r="C655" s="207" t="s">
        <v>867</v>
      </c>
      <c r="D655" s="207" t="s">
        <v>131</v>
      </c>
      <c r="E655" s="208" t="s">
        <v>1790</v>
      </c>
      <c r="F655" s="209" t="s">
        <v>1791</v>
      </c>
      <c r="G655" s="210" t="s">
        <v>524</v>
      </c>
      <c r="H655" s="211">
        <v>266.22800000000001</v>
      </c>
      <c r="I655" s="212"/>
      <c r="J655" s="213">
        <f>ROUND(I655*H655,2)</f>
        <v>0</v>
      </c>
      <c r="K655" s="214"/>
      <c r="L655" s="46"/>
      <c r="M655" s="215" t="s">
        <v>19</v>
      </c>
      <c r="N655" s="216" t="s">
        <v>43</v>
      </c>
      <c r="O655" s="86"/>
      <c r="P655" s="217">
        <f>O655*H655</f>
        <v>0</v>
      </c>
      <c r="Q655" s="217">
        <v>0</v>
      </c>
      <c r="R655" s="217">
        <f>Q655*H655</f>
        <v>0</v>
      </c>
      <c r="S655" s="217">
        <v>0.045999999999999999</v>
      </c>
      <c r="T655" s="218">
        <f>S655*H655</f>
        <v>12.246487999999999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19" t="s">
        <v>430</v>
      </c>
      <c r="AT655" s="219" t="s">
        <v>131</v>
      </c>
      <c r="AU655" s="219" t="s">
        <v>82</v>
      </c>
      <c r="AY655" s="19" t="s">
        <v>128</v>
      </c>
      <c r="BE655" s="220">
        <f>IF(N655="základní",J655,0)</f>
        <v>0</v>
      </c>
      <c r="BF655" s="220">
        <f>IF(N655="snížená",J655,0)</f>
        <v>0</v>
      </c>
      <c r="BG655" s="220">
        <f>IF(N655="zákl. přenesená",J655,0)</f>
        <v>0</v>
      </c>
      <c r="BH655" s="220">
        <f>IF(N655="sníž. přenesená",J655,0)</f>
        <v>0</v>
      </c>
      <c r="BI655" s="220">
        <f>IF(N655="nulová",J655,0)</f>
        <v>0</v>
      </c>
      <c r="BJ655" s="19" t="s">
        <v>80</v>
      </c>
      <c r="BK655" s="220">
        <f>ROUND(I655*H655,2)</f>
        <v>0</v>
      </c>
      <c r="BL655" s="19" t="s">
        <v>430</v>
      </c>
      <c r="BM655" s="219" t="s">
        <v>1792</v>
      </c>
    </row>
    <row r="656" s="2" customFormat="1">
      <c r="A656" s="40"/>
      <c r="B656" s="41"/>
      <c r="C656" s="42"/>
      <c r="D656" s="221" t="s">
        <v>137</v>
      </c>
      <c r="E656" s="42"/>
      <c r="F656" s="222" t="s">
        <v>1793</v>
      </c>
      <c r="G656" s="42"/>
      <c r="H656" s="42"/>
      <c r="I656" s="223"/>
      <c r="J656" s="42"/>
      <c r="K656" s="42"/>
      <c r="L656" s="46"/>
      <c r="M656" s="224"/>
      <c r="N656" s="225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137</v>
      </c>
      <c r="AU656" s="19" t="s">
        <v>82</v>
      </c>
    </row>
    <row r="657" s="13" customFormat="1">
      <c r="A657" s="13"/>
      <c r="B657" s="242"/>
      <c r="C657" s="243"/>
      <c r="D657" s="244" t="s">
        <v>470</v>
      </c>
      <c r="E657" s="245" t="s">
        <v>19</v>
      </c>
      <c r="F657" s="246" t="s">
        <v>1794</v>
      </c>
      <c r="G657" s="243"/>
      <c r="H657" s="247">
        <v>49.908000000000001</v>
      </c>
      <c r="I657" s="248"/>
      <c r="J657" s="243"/>
      <c r="K657" s="243"/>
      <c r="L657" s="249"/>
      <c r="M657" s="250"/>
      <c r="N657" s="251"/>
      <c r="O657" s="251"/>
      <c r="P657" s="251"/>
      <c r="Q657" s="251"/>
      <c r="R657" s="251"/>
      <c r="S657" s="251"/>
      <c r="T657" s="252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53" t="s">
        <v>470</v>
      </c>
      <c r="AU657" s="253" t="s">
        <v>82</v>
      </c>
      <c r="AV657" s="13" t="s">
        <v>82</v>
      </c>
      <c r="AW657" s="13" t="s">
        <v>33</v>
      </c>
      <c r="AX657" s="13" t="s">
        <v>72</v>
      </c>
      <c r="AY657" s="253" t="s">
        <v>128</v>
      </c>
    </row>
    <row r="658" s="13" customFormat="1">
      <c r="A658" s="13"/>
      <c r="B658" s="242"/>
      <c r="C658" s="243"/>
      <c r="D658" s="244" t="s">
        <v>470</v>
      </c>
      <c r="E658" s="245" t="s">
        <v>19</v>
      </c>
      <c r="F658" s="246" t="s">
        <v>1795</v>
      </c>
      <c r="G658" s="243"/>
      <c r="H658" s="247">
        <v>36.134999999999998</v>
      </c>
      <c r="I658" s="248"/>
      <c r="J658" s="243"/>
      <c r="K658" s="243"/>
      <c r="L658" s="249"/>
      <c r="M658" s="250"/>
      <c r="N658" s="251"/>
      <c r="O658" s="251"/>
      <c r="P658" s="251"/>
      <c r="Q658" s="251"/>
      <c r="R658" s="251"/>
      <c r="S658" s="251"/>
      <c r="T658" s="25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3" t="s">
        <v>470</v>
      </c>
      <c r="AU658" s="253" t="s">
        <v>82</v>
      </c>
      <c r="AV658" s="13" t="s">
        <v>82</v>
      </c>
      <c r="AW658" s="13" t="s">
        <v>33</v>
      </c>
      <c r="AX658" s="13" t="s">
        <v>72</v>
      </c>
      <c r="AY658" s="253" t="s">
        <v>128</v>
      </c>
    </row>
    <row r="659" s="13" customFormat="1">
      <c r="A659" s="13"/>
      <c r="B659" s="242"/>
      <c r="C659" s="243"/>
      <c r="D659" s="244" t="s">
        <v>470</v>
      </c>
      <c r="E659" s="245" t="s">
        <v>19</v>
      </c>
      <c r="F659" s="246" t="s">
        <v>1796</v>
      </c>
      <c r="G659" s="243"/>
      <c r="H659" s="247">
        <v>44.810000000000002</v>
      </c>
      <c r="I659" s="248"/>
      <c r="J659" s="243"/>
      <c r="K659" s="243"/>
      <c r="L659" s="249"/>
      <c r="M659" s="250"/>
      <c r="N659" s="251"/>
      <c r="O659" s="251"/>
      <c r="P659" s="251"/>
      <c r="Q659" s="251"/>
      <c r="R659" s="251"/>
      <c r="S659" s="251"/>
      <c r="T659" s="25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53" t="s">
        <v>470</v>
      </c>
      <c r="AU659" s="253" t="s">
        <v>82</v>
      </c>
      <c r="AV659" s="13" t="s">
        <v>82</v>
      </c>
      <c r="AW659" s="13" t="s">
        <v>33</v>
      </c>
      <c r="AX659" s="13" t="s">
        <v>72</v>
      </c>
      <c r="AY659" s="253" t="s">
        <v>128</v>
      </c>
    </row>
    <row r="660" s="13" customFormat="1">
      <c r="A660" s="13"/>
      <c r="B660" s="242"/>
      <c r="C660" s="243"/>
      <c r="D660" s="244" t="s">
        <v>470</v>
      </c>
      <c r="E660" s="245" t="s">
        <v>19</v>
      </c>
      <c r="F660" s="246" t="s">
        <v>1797</v>
      </c>
      <c r="G660" s="243"/>
      <c r="H660" s="247">
        <v>35.725000000000001</v>
      </c>
      <c r="I660" s="248"/>
      <c r="J660" s="243"/>
      <c r="K660" s="243"/>
      <c r="L660" s="249"/>
      <c r="M660" s="250"/>
      <c r="N660" s="251"/>
      <c r="O660" s="251"/>
      <c r="P660" s="251"/>
      <c r="Q660" s="251"/>
      <c r="R660" s="251"/>
      <c r="S660" s="251"/>
      <c r="T660" s="252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3" t="s">
        <v>470</v>
      </c>
      <c r="AU660" s="253" t="s">
        <v>82</v>
      </c>
      <c r="AV660" s="13" t="s">
        <v>82</v>
      </c>
      <c r="AW660" s="13" t="s">
        <v>33</v>
      </c>
      <c r="AX660" s="13" t="s">
        <v>72</v>
      </c>
      <c r="AY660" s="253" t="s">
        <v>128</v>
      </c>
    </row>
    <row r="661" s="13" customFormat="1">
      <c r="A661" s="13"/>
      <c r="B661" s="242"/>
      <c r="C661" s="243"/>
      <c r="D661" s="244" t="s">
        <v>470</v>
      </c>
      <c r="E661" s="245" t="s">
        <v>19</v>
      </c>
      <c r="F661" s="246" t="s">
        <v>1798</v>
      </c>
      <c r="G661" s="243"/>
      <c r="H661" s="247">
        <v>62.954999999999998</v>
      </c>
      <c r="I661" s="248"/>
      <c r="J661" s="243"/>
      <c r="K661" s="243"/>
      <c r="L661" s="249"/>
      <c r="M661" s="250"/>
      <c r="N661" s="251"/>
      <c r="O661" s="251"/>
      <c r="P661" s="251"/>
      <c r="Q661" s="251"/>
      <c r="R661" s="251"/>
      <c r="S661" s="251"/>
      <c r="T661" s="25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53" t="s">
        <v>470</v>
      </c>
      <c r="AU661" s="253" t="s">
        <v>82</v>
      </c>
      <c r="AV661" s="13" t="s">
        <v>82</v>
      </c>
      <c r="AW661" s="13" t="s">
        <v>33</v>
      </c>
      <c r="AX661" s="13" t="s">
        <v>72</v>
      </c>
      <c r="AY661" s="253" t="s">
        <v>128</v>
      </c>
    </row>
    <row r="662" s="13" customFormat="1">
      <c r="A662" s="13"/>
      <c r="B662" s="242"/>
      <c r="C662" s="243"/>
      <c r="D662" s="244" t="s">
        <v>470</v>
      </c>
      <c r="E662" s="245" t="s">
        <v>19</v>
      </c>
      <c r="F662" s="246" t="s">
        <v>1799</v>
      </c>
      <c r="G662" s="243"/>
      <c r="H662" s="247">
        <v>36.695</v>
      </c>
      <c r="I662" s="248"/>
      <c r="J662" s="243"/>
      <c r="K662" s="243"/>
      <c r="L662" s="249"/>
      <c r="M662" s="250"/>
      <c r="N662" s="251"/>
      <c r="O662" s="251"/>
      <c r="P662" s="251"/>
      <c r="Q662" s="251"/>
      <c r="R662" s="251"/>
      <c r="S662" s="251"/>
      <c r="T662" s="252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53" t="s">
        <v>470</v>
      </c>
      <c r="AU662" s="253" t="s">
        <v>82</v>
      </c>
      <c r="AV662" s="13" t="s">
        <v>82</v>
      </c>
      <c r="AW662" s="13" t="s">
        <v>33</v>
      </c>
      <c r="AX662" s="13" t="s">
        <v>72</v>
      </c>
      <c r="AY662" s="253" t="s">
        <v>128</v>
      </c>
    </row>
    <row r="663" s="14" customFormat="1">
      <c r="A663" s="14"/>
      <c r="B663" s="254"/>
      <c r="C663" s="255"/>
      <c r="D663" s="244" t="s">
        <v>470</v>
      </c>
      <c r="E663" s="256" t="s">
        <v>19</v>
      </c>
      <c r="F663" s="257" t="s">
        <v>494</v>
      </c>
      <c r="G663" s="255"/>
      <c r="H663" s="258">
        <v>266.22800000000001</v>
      </c>
      <c r="I663" s="259"/>
      <c r="J663" s="255"/>
      <c r="K663" s="255"/>
      <c r="L663" s="260"/>
      <c r="M663" s="261"/>
      <c r="N663" s="262"/>
      <c r="O663" s="262"/>
      <c r="P663" s="262"/>
      <c r="Q663" s="262"/>
      <c r="R663" s="262"/>
      <c r="S663" s="262"/>
      <c r="T663" s="263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64" t="s">
        <v>470</v>
      </c>
      <c r="AU663" s="264" t="s">
        <v>82</v>
      </c>
      <c r="AV663" s="14" t="s">
        <v>430</v>
      </c>
      <c r="AW663" s="14" t="s">
        <v>33</v>
      </c>
      <c r="AX663" s="14" t="s">
        <v>80</v>
      </c>
      <c r="AY663" s="264" t="s">
        <v>128</v>
      </c>
    </row>
    <row r="664" s="2" customFormat="1" ht="24.15" customHeight="1">
      <c r="A664" s="40"/>
      <c r="B664" s="41"/>
      <c r="C664" s="207" t="s">
        <v>872</v>
      </c>
      <c r="D664" s="207" t="s">
        <v>131</v>
      </c>
      <c r="E664" s="208" t="s">
        <v>1800</v>
      </c>
      <c r="F664" s="209" t="s">
        <v>1801</v>
      </c>
      <c r="G664" s="210" t="s">
        <v>524</v>
      </c>
      <c r="H664" s="211">
        <v>241.21100000000001</v>
      </c>
      <c r="I664" s="212"/>
      <c r="J664" s="213">
        <f>ROUND(I664*H664,2)</f>
        <v>0</v>
      </c>
      <c r="K664" s="214"/>
      <c r="L664" s="46"/>
      <c r="M664" s="215" t="s">
        <v>19</v>
      </c>
      <c r="N664" s="216" t="s">
        <v>43</v>
      </c>
      <c r="O664" s="86"/>
      <c r="P664" s="217">
        <f>O664*H664</f>
        <v>0</v>
      </c>
      <c r="Q664" s="217">
        <v>0</v>
      </c>
      <c r="R664" s="217">
        <f>Q664*H664</f>
        <v>0</v>
      </c>
      <c r="S664" s="217">
        <v>0.058999999999999997</v>
      </c>
      <c r="T664" s="218">
        <f>S664*H664</f>
        <v>14.231449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19" t="s">
        <v>430</v>
      </c>
      <c r="AT664" s="219" t="s">
        <v>131</v>
      </c>
      <c r="AU664" s="219" t="s">
        <v>82</v>
      </c>
      <c r="AY664" s="19" t="s">
        <v>128</v>
      </c>
      <c r="BE664" s="220">
        <f>IF(N664="základní",J664,0)</f>
        <v>0</v>
      </c>
      <c r="BF664" s="220">
        <f>IF(N664="snížená",J664,0)</f>
        <v>0</v>
      </c>
      <c r="BG664" s="220">
        <f>IF(N664="zákl. přenesená",J664,0)</f>
        <v>0</v>
      </c>
      <c r="BH664" s="220">
        <f>IF(N664="sníž. přenesená",J664,0)</f>
        <v>0</v>
      </c>
      <c r="BI664" s="220">
        <f>IF(N664="nulová",J664,0)</f>
        <v>0</v>
      </c>
      <c r="BJ664" s="19" t="s">
        <v>80</v>
      </c>
      <c r="BK664" s="220">
        <f>ROUND(I664*H664,2)</f>
        <v>0</v>
      </c>
      <c r="BL664" s="19" t="s">
        <v>430</v>
      </c>
      <c r="BM664" s="219" t="s">
        <v>1802</v>
      </c>
    </row>
    <row r="665" s="2" customFormat="1">
      <c r="A665" s="40"/>
      <c r="B665" s="41"/>
      <c r="C665" s="42"/>
      <c r="D665" s="221" t="s">
        <v>137</v>
      </c>
      <c r="E665" s="42"/>
      <c r="F665" s="222" t="s">
        <v>1803</v>
      </c>
      <c r="G665" s="42"/>
      <c r="H665" s="42"/>
      <c r="I665" s="223"/>
      <c r="J665" s="42"/>
      <c r="K665" s="42"/>
      <c r="L665" s="46"/>
      <c r="M665" s="224"/>
      <c r="N665" s="225"/>
      <c r="O665" s="86"/>
      <c r="P665" s="86"/>
      <c r="Q665" s="86"/>
      <c r="R665" s="86"/>
      <c r="S665" s="86"/>
      <c r="T665" s="87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137</v>
      </c>
      <c r="AU665" s="19" t="s">
        <v>82</v>
      </c>
    </row>
    <row r="666" s="13" customFormat="1">
      <c r="A666" s="13"/>
      <c r="B666" s="242"/>
      <c r="C666" s="243"/>
      <c r="D666" s="244" t="s">
        <v>470</v>
      </c>
      <c r="E666" s="245" t="s">
        <v>19</v>
      </c>
      <c r="F666" s="246" t="s">
        <v>1518</v>
      </c>
      <c r="G666" s="243"/>
      <c r="H666" s="247">
        <v>248.15299999999999</v>
      </c>
      <c r="I666" s="248"/>
      <c r="J666" s="243"/>
      <c r="K666" s="243"/>
      <c r="L666" s="249"/>
      <c r="M666" s="250"/>
      <c r="N666" s="251"/>
      <c r="O666" s="251"/>
      <c r="P666" s="251"/>
      <c r="Q666" s="251"/>
      <c r="R666" s="251"/>
      <c r="S666" s="251"/>
      <c r="T666" s="25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53" t="s">
        <v>470</v>
      </c>
      <c r="AU666" s="253" t="s">
        <v>82</v>
      </c>
      <c r="AV666" s="13" t="s">
        <v>82</v>
      </c>
      <c r="AW666" s="13" t="s">
        <v>33</v>
      </c>
      <c r="AX666" s="13" t="s">
        <v>72</v>
      </c>
      <c r="AY666" s="253" t="s">
        <v>128</v>
      </c>
    </row>
    <row r="667" s="13" customFormat="1">
      <c r="A667" s="13"/>
      <c r="B667" s="242"/>
      <c r="C667" s="243"/>
      <c r="D667" s="244" t="s">
        <v>470</v>
      </c>
      <c r="E667" s="245" t="s">
        <v>19</v>
      </c>
      <c r="F667" s="246" t="s">
        <v>1519</v>
      </c>
      <c r="G667" s="243"/>
      <c r="H667" s="247">
        <v>26.753</v>
      </c>
      <c r="I667" s="248"/>
      <c r="J667" s="243"/>
      <c r="K667" s="243"/>
      <c r="L667" s="249"/>
      <c r="M667" s="250"/>
      <c r="N667" s="251"/>
      <c r="O667" s="251"/>
      <c r="P667" s="251"/>
      <c r="Q667" s="251"/>
      <c r="R667" s="251"/>
      <c r="S667" s="251"/>
      <c r="T667" s="252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53" t="s">
        <v>470</v>
      </c>
      <c r="AU667" s="253" t="s">
        <v>82</v>
      </c>
      <c r="AV667" s="13" t="s">
        <v>82</v>
      </c>
      <c r="AW667" s="13" t="s">
        <v>33</v>
      </c>
      <c r="AX667" s="13" t="s">
        <v>72</v>
      </c>
      <c r="AY667" s="253" t="s">
        <v>128</v>
      </c>
    </row>
    <row r="668" s="13" customFormat="1">
      <c r="A668" s="13"/>
      <c r="B668" s="242"/>
      <c r="C668" s="243"/>
      <c r="D668" s="244" t="s">
        <v>470</v>
      </c>
      <c r="E668" s="245" t="s">
        <v>19</v>
      </c>
      <c r="F668" s="246" t="s">
        <v>1520</v>
      </c>
      <c r="G668" s="243"/>
      <c r="H668" s="247">
        <v>-11.725</v>
      </c>
      <c r="I668" s="248"/>
      <c r="J668" s="243"/>
      <c r="K668" s="243"/>
      <c r="L668" s="249"/>
      <c r="M668" s="250"/>
      <c r="N668" s="251"/>
      <c r="O668" s="251"/>
      <c r="P668" s="251"/>
      <c r="Q668" s="251"/>
      <c r="R668" s="251"/>
      <c r="S668" s="251"/>
      <c r="T668" s="25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53" t="s">
        <v>470</v>
      </c>
      <c r="AU668" s="253" t="s">
        <v>82</v>
      </c>
      <c r="AV668" s="13" t="s">
        <v>82</v>
      </c>
      <c r="AW668" s="13" t="s">
        <v>33</v>
      </c>
      <c r="AX668" s="13" t="s">
        <v>72</v>
      </c>
      <c r="AY668" s="253" t="s">
        <v>128</v>
      </c>
    </row>
    <row r="669" s="13" customFormat="1">
      <c r="A669" s="13"/>
      <c r="B669" s="242"/>
      <c r="C669" s="243"/>
      <c r="D669" s="244" t="s">
        <v>470</v>
      </c>
      <c r="E669" s="245" t="s">
        <v>19</v>
      </c>
      <c r="F669" s="246" t="s">
        <v>1521</v>
      </c>
      <c r="G669" s="243"/>
      <c r="H669" s="247">
        <v>-2.3399999999999999</v>
      </c>
      <c r="I669" s="248"/>
      <c r="J669" s="243"/>
      <c r="K669" s="243"/>
      <c r="L669" s="249"/>
      <c r="M669" s="250"/>
      <c r="N669" s="251"/>
      <c r="O669" s="251"/>
      <c r="P669" s="251"/>
      <c r="Q669" s="251"/>
      <c r="R669" s="251"/>
      <c r="S669" s="251"/>
      <c r="T669" s="25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3" t="s">
        <v>470</v>
      </c>
      <c r="AU669" s="253" t="s">
        <v>82</v>
      </c>
      <c r="AV669" s="13" t="s">
        <v>82</v>
      </c>
      <c r="AW669" s="13" t="s">
        <v>33</v>
      </c>
      <c r="AX669" s="13" t="s">
        <v>72</v>
      </c>
      <c r="AY669" s="253" t="s">
        <v>128</v>
      </c>
    </row>
    <row r="670" s="13" customFormat="1">
      <c r="A670" s="13"/>
      <c r="B670" s="242"/>
      <c r="C670" s="243"/>
      <c r="D670" s="244" t="s">
        <v>470</v>
      </c>
      <c r="E670" s="245" t="s">
        <v>19</v>
      </c>
      <c r="F670" s="246" t="s">
        <v>1522</v>
      </c>
      <c r="G670" s="243"/>
      <c r="H670" s="247">
        <v>-6.9299999999999997</v>
      </c>
      <c r="I670" s="248"/>
      <c r="J670" s="243"/>
      <c r="K670" s="243"/>
      <c r="L670" s="249"/>
      <c r="M670" s="250"/>
      <c r="N670" s="251"/>
      <c r="O670" s="251"/>
      <c r="P670" s="251"/>
      <c r="Q670" s="251"/>
      <c r="R670" s="251"/>
      <c r="S670" s="251"/>
      <c r="T670" s="25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53" t="s">
        <v>470</v>
      </c>
      <c r="AU670" s="253" t="s">
        <v>82</v>
      </c>
      <c r="AV670" s="13" t="s">
        <v>82</v>
      </c>
      <c r="AW670" s="13" t="s">
        <v>33</v>
      </c>
      <c r="AX670" s="13" t="s">
        <v>72</v>
      </c>
      <c r="AY670" s="253" t="s">
        <v>128</v>
      </c>
    </row>
    <row r="671" s="13" customFormat="1">
      <c r="A671" s="13"/>
      <c r="B671" s="242"/>
      <c r="C671" s="243"/>
      <c r="D671" s="244" t="s">
        <v>470</v>
      </c>
      <c r="E671" s="245" t="s">
        <v>19</v>
      </c>
      <c r="F671" s="246" t="s">
        <v>1523</v>
      </c>
      <c r="G671" s="243"/>
      <c r="H671" s="247">
        <v>-3.3999999999999999</v>
      </c>
      <c r="I671" s="248"/>
      <c r="J671" s="243"/>
      <c r="K671" s="243"/>
      <c r="L671" s="249"/>
      <c r="M671" s="250"/>
      <c r="N671" s="251"/>
      <c r="O671" s="251"/>
      <c r="P671" s="251"/>
      <c r="Q671" s="251"/>
      <c r="R671" s="251"/>
      <c r="S671" s="251"/>
      <c r="T671" s="252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53" t="s">
        <v>470</v>
      </c>
      <c r="AU671" s="253" t="s">
        <v>82</v>
      </c>
      <c r="AV671" s="13" t="s">
        <v>82</v>
      </c>
      <c r="AW671" s="13" t="s">
        <v>33</v>
      </c>
      <c r="AX671" s="13" t="s">
        <v>72</v>
      </c>
      <c r="AY671" s="253" t="s">
        <v>128</v>
      </c>
    </row>
    <row r="672" s="13" customFormat="1">
      <c r="A672" s="13"/>
      <c r="B672" s="242"/>
      <c r="C672" s="243"/>
      <c r="D672" s="244" t="s">
        <v>470</v>
      </c>
      <c r="E672" s="245" t="s">
        <v>19</v>
      </c>
      <c r="F672" s="246" t="s">
        <v>1524</v>
      </c>
      <c r="G672" s="243"/>
      <c r="H672" s="247">
        <v>-9.3000000000000007</v>
      </c>
      <c r="I672" s="248"/>
      <c r="J672" s="243"/>
      <c r="K672" s="243"/>
      <c r="L672" s="249"/>
      <c r="M672" s="250"/>
      <c r="N672" s="251"/>
      <c r="O672" s="251"/>
      <c r="P672" s="251"/>
      <c r="Q672" s="251"/>
      <c r="R672" s="251"/>
      <c r="S672" s="251"/>
      <c r="T672" s="25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53" t="s">
        <v>470</v>
      </c>
      <c r="AU672" s="253" t="s">
        <v>82</v>
      </c>
      <c r="AV672" s="13" t="s">
        <v>82</v>
      </c>
      <c r="AW672" s="13" t="s">
        <v>33</v>
      </c>
      <c r="AX672" s="13" t="s">
        <v>72</v>
      </c>
      <c r="AY672" s="253" t="s">
        <v>128</v>
      </c>
    </row>
    <row r="673" s="14" customFormat="1">
      <c r="A673" s="14"/>
      <c r="B673" s="254"/>
      <c r="C673" s="255"/>
      <c r="D673" s="244" t="s">
        <v>470</v>
      </c>
      <c r="E673" s="256" t="s">
        <v>19</v>
      </c>
      <c r="F673" s="257" t="s">
        <v>494</v>
      </c>
      <c r="G673" s="255"/>
      <c r="H673" s="258">
        <v>241.21099999999998</v>
      </c>
      <c r="I673" s="259"/>
      <c r="J673" s="255"/>
      <c r="K673" s="255"/>
      <c r="L673" s="260"/>
      <c r="M673" s="261"/>
      <c r="N673" s="262"/>
      <c r="O673" s="262"/>
      <c r="P673" s="262"/>
      <c r="Q673" s="262"/>
      <c r="R673" s="262"/>
      <c r="S673" s="262"/>
      <c r="T673" s="263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64" t="s">
        <v>470</v>
      </c>
      <c r="AU673" s="264" t="s">
        <v>82</v>
      </c>
      <c r="AV673" s="14" t="s">
        <v>430</v>
      </c>
      <c r="AW673" s="14" t="s">
        <v>33</v>
      </c>
      <c r="AX673" s="14" t="s">
        <v>80</v>
      </c>
      <c r="AY673" s="264" t="s">
        <v>128</v>
      </c>
    </row>
    <row r="674" s="2" customFormat="1" ht="24.15" customHeight="1">
      <c r="A674" s="40"/>
      <c r="B674" s="41"/>
      <c r="C674" s="207" t="s">
        <v>877</v>
      </c>
      <c r="D674" s="207" t="s">
        <v>131</v>
      </c>
      <c r="E674" s="208" t="s">
        <v>1804</v>
      </c>
      <c r="F674" s="209" t="s">
        <v>1805</v>
      </c>
      <c r="G674" s="210" t="s">
        <v>467</v>
      </c>
      <c r="H674" s="211">
        <v>119.444</v>
      </c>
      <c r="I674" s="212"/>
      <c r="J674" s="213">
        <f>ROUND(I674*H674,2)</f>
        <v>0</v>
      </c>
      <c r="K674" s="214"/>
      <c r="L674" s="46"/>
      <c r="M674" s="215" t="s">
        <v>19</v>
      </c>
      <c r="N674" s="216" t="s">
        <v>43</v>
      </c>
      <c r="O674" s="86"/>
      <c r="P674" s="217">
        <f>O674*H674</f>
        <v>0</v>
      </c>
      <c r="Q674" s="217">
        <v>0</v>
      </c>
      <c r="R674" s="217">
        <f>Q674*H674</f>
        <v>0</v>
      </c>
      <c r="S674" s="217">
        <v>0.65000000000000002</v>
      </c>
      <c r="T674" s="218">
        <f>S674*H674</f>
        <v>77.638600000000011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19" t="s">
        <v>430</v>
      </c>
      <c r="AT674" s="219" t="s">
        <v>131</v>
      </c>
      <c r="AU674" s="219" t="s">
        <v>82</v>
      </c>
      <c r="AY674" s="19" t="s">
        <v>128</v>
      </c>
      <c r="BE674" s="220">
        <f>IF(N674="základní",J674,0)</f>
        <v>0</v>
      </c>
      <c r="BF674" s="220">
        <f>IF(N674="snížená",J674,0)</f>
        <v>0</v>
      </c>
      <c r="BG674" s="220">
        <f>IF(N674="zákl. přenesená",J674,0)</f>
        <v>0</v>
      </c>
      <c r="BH674" s="220">
        <f>IF(N674="sníž. přenesená",J674,0)</f>
        <v>0</v>
      </c>
      <c r="BI674" s="220">
        <f>IF(N674="nulová",J674,0)</f>
        <v>0</v>
      </c>
      <c r="BJ674" s="19" t="s">
        <v>80</v>
      </c>
      <c r="BK674" s="220">
        <f>ROUND(I674*H674,2)</f>
        <v>0</v>
      </c>
      <c r="BL674" s="19" t="s">
        <v>430</v>
      </c>
      <c r="BM674" s="219" t="s">
        <v>1806</v>
      </c>
    </row>
    <row r="675" s="2" customFormat="1">
      <c r="A675" s="40"/>
      <c r="B675" s="41"/>
      <c r="C675" s="42"/>
      <c r="D675" s="221" t="s">
        <v>137</v>
      </c>
      <c r="E675" s="42"/>
      <c r="F675" s="222" t="s">
        <v>1807</v>
      </c>
      <c r="G675" s="42"/>
      <c r="H675" s="42"/>
      <c r="I675" s="223"/>
      <c r="J675" s="42"/>
      <c r="K675" s="42"/>
      <c r="L675" s="46"/>
      <c r="M675" s="224"/>
      <c r="N675" s="225"/>
      <c r="O675" s="86"/>
      <c r="P675" s="86"/>
      <c r="Q675" s="86"/>
      <c r="R675" s="86"/>
      <c r="S675" s="86"/>
      <c r="T675" s="87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T675" s="19" t="s">
        <v>137</v>
      </c>
      <c r="AU675" s="19" t="s">
        <v>82</v>
      </c>
    </row>
    <row r="676" s="15" customFormat="1">
      <c r="A676" s="15"/>
      <c r="B676" s="265"/>
      <c r="C676" s="266"/>
      <c r="D676" s="244" t="s">
        <v>470</v>
      </c>
      <c r="E676" s="267" t="s">
        <v>19</v>
      </c>
      <c r="F676" s="268" t="s">
        <v>1808</v>
      </c>
      <c r="G676" s="266"/>
      <c r="H676" s="267" t="s">
        <v>19</v>
      </c>
      <c r="I676" s="269"/>
      <c r="J676" s="266"/>
      <c r="K676" s="266"/>
      <c r="L676" s="270"/>
      <c r="M676" s="271"/>
      <c r="N676" s="272"/>
      <c r="O676" s="272"/>
      <c r="P676" s="272"/>
      <c r="Q676" s="272"/>
      <c r="R676" s="272"/>
      <c r="S676" s="272"/>
      <c r="T676" s="273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74" t="s">
        <v>470</v>
      </c>
      <c r="AU676" s="274" t="s">
        <v>82</v>
      </c>
      <c r="AV676" s="15" t="s">
        <v>80</v>
      </c>
      <c r="AW676" s="15" t="s">
        <v>33</v>
      </c>
      <c r="AX676" s="15" t="s">
        <v>72</v>
      </c>
      <c r="AY676" s="274" t="s">
        <v>128</v>
      </c>
    </row>
    <row r="677" s="13" customFormat="1">
      <c r="A677" s="13"/>
      <c r="B677" s="242"/>
      <c r="C677" s="243"/>
      <c r="D677" s="244" t="s">
        <v>470</v>
      </c>
      <c r="E677" s="245" t="s">
        <v>19</v>
      </c>
      <c r="F677" s="246" t="s">
        <v>1809</v>
      </c>
      <c r="G677" s="243"/>
      <c r="H677" s="247">
        <v>119.444</v>
      </c>
      <c r="I677" s="248"/>
      <c r="J677" s="243"/>
      <c r="K677" s="243"/>
      <c r="L677" s="249"/>
      <c r="M677" s="250"/>
      <c r="N677" s="251"/>
      <c r="O677" s="251"/>
      <c r="P677" s="251"/>
      <c r="Q677" s="251"/>
      <c r="R677" s="251"/>
      <c r="S677" s="251"/>
      <c r="T677" s="252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3" t="s">
        <v>470</v>
      </c>
      <c r="AU677" s="253" t="s">
        <v>82</v>
      </c>
      <c r="AV677" s="13" t="s">
        <v>82</v>
      </c>
      <c r="AW677" s="13" t="s">
        <v>33</v>
      </c>
      <c r="AX677" s="13" t="s">
        <v>80</v>
      </c>
      <c r="AY677" s="253" t="s">
        <v>128</v>
      </c>
    </row>
    <row r="678" s="12" customFormat="1" ht="22.8" customHeight="1">
      <c r="A678" s="12"/>
      <c r="B678" s="191"/>
      <c r="C678" s="192"/>
      <c r="D678" s="193" t="s">
        <v>71</v>
      </c>
      <c r="E678" s="205" t="s">
        <v>1810</v>
      </c>
      <c r="F678" s="205" t="s">
        <v>1811</v>
      </c>
      <c r="G678" s="192"/>
      <c r="H678" s="192"/>
      <c r="I678" s="195"/>
      <c r="J678" s="206">
        <f>BK678</f>
        <v>0</v>
      </c>
      <c r="K678" s="192"/>
      <c r="L678" s="197"/>
      <c r="M678" s="198"/>
      <c r="N678" s="199"/>
      <c r="O678" s="199"/>
      <c r="P678" s="200">
        <f>SUM(P679:P692)</f>
        <v>0</v>
      </c>
      <c r="Q678" s="199"/>
      <c r="R678" s="200">
        <f>SUM(R679:R692)</f>
        <v>0</v>
      </c>
      <c r="S678" s="199"/>
      <c r="T678" s="201">
        <f>SUM(T679:T692)</f>
        <v>0</v>
      </c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R678" s="202" t="s">
        <v>80</v>
      </c>
      <c r="AT678" s="203" t="s">
        <v>71</v>
      </c>
      <c r="AU678" s="203" t="s">
        <v>80</v>
      </c>
      <c r="AY678" s="202" t="s">
        <v>128</v>
      </c>
      <c r="BK678" s="204">
        <f>SUM(BK679:BK692)</f>
        <v>0</v>
      </c>
    </row>
    <row r="679" s="2" customFormat="1" ht="16.5" customHeight="1">
      <c r="A679" s="40"/>
      <c r="B679" s="41"/>
      <c r="C679" s="207" t="s">
        <v>832</v>
      </c>
      <c r="D679" s="207" t="s">
        <v>131</v>
      </c>
      <c r="E679" s="208" t="s">
        <v>1812</v>
      </c>
      <c r="F679" s="209" t="s">
        <v>1813</v>
      </c>
      <c r="G679" s="210" t="s">
        <v>497</v>
      </c>
      <c r="H679" s="211">
        <v>281.702</v>
      </c>
      <c r="I679" s="212"/>
      <c r="J679" s="213">
        <f>ROUND(I679*H679,2)</f>
        <v>0</v>
      </c>
      <c r="K679" s="214"/>
      <c r="L679" s="46"/>
      <c r="M679" s="215" t="s">
        <v>19</v>
      </c>
      <c r="N679" s="216" t="s">
        <v>43</v>
      </c>
      <c r="O679" s="86"/>
      <c r="P679" s="217">
        <f>O679*H679</f>
        <v>0</v>
      </c>
      <c r="Q679" s="217">
        <v>0</v>
      </c>
      <c r="R679" s="217">
        <f>Q679*H679</f>
        <v>0</v>
      </c>
      <c r="S679" s="217">
        <v>0</v>
      </c>
      <c r="T679" s="218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19" t="s">
        <v>430</v>
      </c>
      <c r="AT679" s="219" t="s">
        <v>131</v>
      </c>
      <c r="AU679" s="219" t="s">
        <v>82</v>
      </c>
      <c r="AY679" s="19" t="s">
        <v>128</v>
      </c>
      <c r="BE679" s="220">
        <f>IF(N679="základní",J679,0)</f>
        <v>0</v>
      </c>
      <c r="BF679" s="220">
        <f>IF(N679="snížená",J679,0)</f>
        <v>0</v>
      </c>
      <c r="BG679" s="220">
        <f>IF(N679="zákl. přenesená",J679,0)</f>
        <v>0</v>
      </c>
      <c r="BH679" s="220">
        <f>IF(N679="sníž. přenesená",J679,0)</f>
        <v>0</v>
      </c>
      <c r="BI679" s="220">
        <f>IF(N679="nulová",J679,0)</f>
        <v>0</v>
      </c>
      <c r="BJ679" s="19" t="s">
        <v>80</v>
      </c>
      <c r="BK679" s="220">
        <f>ROUND(I679*H679,2)</f>
        <v>0</v>
      </c>
      <c r="BL679" s="19" t="s">
        <v>430</v>
      </c>
      <c r="BM679" s="219" t="s">
        <v>1814</v>
      </c>
    </row>
    <row r="680" s="2" customFormat="1">
      <c r="A680" s="40"/>
      <c r="B680" s="41"/>
      <c r="C680" s="42"/>
      <c r="D680" s="221" t="s">
        <v>137</v>
      </c>
      <c r="E680" s="42"/>
      <c r="F680" s="222" t="s">
        <v>1815</v>
      </c>
      <c r="G680" s="42"/>
      <c r="H680" s="42"/>
      <c r="I680" s="223"/>
      <c r="J680" s="42"/>
      <c r="K680" s="42"/>
      <c r="L680" s="46"/>
      <c r="M680" s="224"/>
      <c r="N680" s="225"/>
      <c r="O680" s="86"/>
      <c r="P680" s="86"/>
      <c r="Q680" s="86"/>
      <c r="R680" s="86"/>
      <c r="S680" s="86"/>
      <c r="T680" s="87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T680" s="19" t="s">
        <v>137</v>
      </c>
      <c r="AU680" s="19" t="s">
        <v>82</v>
      </c>
    </row>
    <row r="681" s="2" customFormat="1" ht="24.15" customHeight="1">
      <c r="A681" s="40"/>
      <c r="B681" s="41"/>
      <c r="C681" s="207" t="s">
        <v>837</v>
      </c>
      <c r="D681" s="207" t="s">
        <v>131</v>
      </c>
      <c r="E681" s="208" t="s">
        <v>1816</v>
      </c>
      <c r="F681" s="209" t="s">
        <v>1817</v>
      </c>
      <c r="G681" s="210" t="s">
        <v>497</v>
      </c>
      <c r="H681" s="211">
        <v>281.702</v>
      </c>
      <c r="I681" s="212"/>
      <c r="J681" s="213">
        <f>ROUND(I681*H681,2)</f>
        <v>0</v>
      </c>
      <c r="K681" s="214"/>
      <c r="L681" s="46"/>
      <c r="M681" s="215" t="s">
        <v>19</v>
      </c>
      <c r="N681" s="216" t="s">
        <v>43</v>
      </c>
      <c r="O681" s="86"/>
      <c r="P681" s="217">
        <f>O681*H681</f>
        <v>0</v>
      </c>
      <c r="Q681" s="217">
        <v>0</v>
      </c>
      <c r="R681" s="217">
        <f>Q681*H681</f>
        <v>0</v>
      </c>
      <c r="S681" s="217">
        <v>0</v>
      </c>
      <c r="T681" s="218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19" t="s">
        <v>430</v>
      </c>
      <c r="AT681" s="219" t="s">
        <v>131</v>
      </c>
      <c r="AU681" s="219" t="s">
        <v>82</v>
      </c>
      <c r="AY681" s="19" t="s">
        <v>128</v>
      </c>
      <c r="BE681" s="220">
        <f>IF(N681="základní",J681,0)</f>
        <v>0</v>
      </c>
      <c r="BF681" s="220">
        <f>IF(N681="snížená",J681,0)</f>
        <v>0</v>
      </c>
      <c r="BG681" s="220">
        <f>IF(N681="zákl. přenesená",J681,0)</f>
        <v>0</v>
      </c>
      <c r="BH681" s="220">
        <f>IF(N681="sníž. přenesená",J681,0)</f>
        <v>0</v>
      </c>
      <c r="BI681" s="220">
        <f>IF(N681="nulová",J681,0)</f>
        <v>0</v>
      </c>
      <c r="BJ681" s="19" t="s">
        <v>80</v>
      </c>
      <c r="BK681" s="220">
        <f>ROUND(I681*H681,2)</f>
        <v>0</v>
      </c>
      <c r="BL681" s="19" t="s">
        <v>430</v>
      </c>
      <c r="BM681" s="219" t="s">
        <v>1818</v>
      </c>
    </row>
    <row r="682" s="2" customFormat="1">
      <c r="A682" s="40"/>
      <c r="B682" s="41"/>
      <c r="C682" s="42"/>
      <c r="D682" s="221" t="s">
        <v>137</v>
      </c>
      <c r="E682" s="42"/>
      <c r="F682" s="222" t="s">
        <v>1819</v>
      </c>
      <c r="G682" s="42"/>
      <c r="H682" s="42"/>
      <c r="I682" s="223"/>
      <c r="J682" s="42"/>
      <c r="K682" s="42"/>
      <c r="L682" s="46"/>
      <c r="M682" s="224"/>
      <c r="N682" s="225"/>
      <c r="O682" s="86"/>
      <c r="P682" s="86"/>
      <c r="Q682" s="86"/>
      <c r="R682" s="86"/>
      <c r="S682" s="86"/>
      <c r="T682" s="87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T682" s="19" t="s">
        <v>137</v>
      </c>
      <c r="AU682" s="19" t="s">
        <v>82</v>
      </c>
    </row>
    <row r="683" s="2" customFormat="1" ht="21.75" customHeight="1">
      <c r="A683" s="40"/>
      <c r="B683" s="41"/>
      <c r="C683" s="207" t="s">
        <v>842</v>
      </c>
      <c r="D683" s="207" t="s">
        <v>131</v>
      </c>
      <c r="E683" s="208" t="s">
        <v>1820</v>
      </c>
      <c r="F683" s="209" t="s">
        <v>1821</v>
      </c>
      <c r="G683" s="210" t="s">
        <v>497</v>
      </c>
      <c r="H683" s="211">
        <v>281.702</v>
      </c>
      <c r="I683" s="212"/>
      <c r="J683" s="213">
        <f>ROUND(I683*H683,2)</f>
        <v>0</v>
      </c>
      <c r="K683" s="214"/>
      <c r="L683" s="46"/>
      <c r="M683" s="215" t="s">
        <v>19</v>
      </c>
      <c r="N683" s="216" t="s">
        <v>43</v>
      </c>
      <c r="O683" s="86"/>
      <c r="P683" s="217">
        <f>O683*H683</f>
        <v>0</v>
      </c>
      <c r="Q683" s="217">
        <v>0</v>
      </c>
      <c r="R683" s="217">
        <f>Q683*H683</f>
        <v>0</v>
      </c>
      <c r="S683" s="217">
        <v>0</v>
      </c>
      <c r="T683" s="218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19" t="s">
        <v>430</v>
      </c>
      <c r="AT683" s="219" t="s">
        <v>131</v>
      </c>
      <c r="AU683" s="219" t="s">
        <v>82</v>
      </c>
      <c r="AY683" s="19" t="s">
        <v>128</v>
      </c>
      <c r="BE683" s="220">
        <f>IF(N683="základní",J683,0)</f>
        <v>0</v>
      </c>
      <c r="BF683" s="220">
        <f>IF(N683="snížená",J683,0)</f>
        <v>0</v>
      </c>
      <c r="BG683" s="220">
        <f>IF(N683="zákl. přenesená",J683,0)</f>
        <v>0</v>
      </c>
      <c r="BH683" s="220">
        <f>IF(N683="sníž. přenesená",J683,0)</f>
        <v>0</v>
      </c>
      <c r="BI683" s="220">
        <f>IF(N683="nulová",J683,0)</f>
        <v>0</v>
      </c>
      <c r="BJ683" s="19" t="s">
        <v>80</v>
      </c>
      <c r="BK683" s="220">
        <f>ROUND(I683*H683,2)</f>
        <v>0</v>
      </c>
      <c r="BL683" s="19" t="s">
        <v>430</v>
      </c>
      <c r="BM683" s="219" t="s">
        <v>1822</v>
      </c>
    </row>
    <row r="684" s="2" customFormat="1">
      <c r="A684" s="40"/>
      <c r="B684" s="41"/>
      <c r="C684" s="42"/>
      <c r="D684" s="221" t="s">
        <v>137</v>
      </c>
      <c r="E684" s="42"/>
      <c r="F684" s="222" t="s">
        <v>1823</v>
      </c>
      <c r="G684" s="42"/>
      <c r="H684" s="42"/>
      <c r="I684" s="223"/>
      <c r="J684" s="42"/>
      <c r="K684" s="42"/>
      <c r="L684" s="46"/>
      <c r="M684" s="224"/>
      <c r="N684" s="225"/>
      <c r="O684" s="86"/>
      <c r="P684" s="86"/>
      <c r="Q684" s="86"/>
      <c r="R684" s="86"/>
      <c r="S684" s="86"/>
      <c r="T684" s="87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T684" s="19" t="s">
        <v>137</v>
      </c>
      <c r="AU684" s="19" t="s">
        <v>82</v>
      </c>
    </row>
    <row r="685" s="2" customFormat="1" ht="24.15" customHeight="1">
      <c r="A685" s="40"/>
      <c r="B685" s="41"/>
      <c r="C685" s="207" t="s">
        <v>847</v>
      </c>
      <c r="D685" s="207" t="s">
        <v>131</v>
      </c>
      <c r="E685" s="208" t="s">
        <v>1824</v>
      </c>
      <c r="F685" s="209" t="s">
        <v>1825</v>
      </c>
      <c r="G685" s="210" t="s">
        <v>497</v>
      </c>
      <c r="H685" s="211">
        <v>5915.7420000000002</v>
      </c>
      <c r="I685" s="212"/>
      <c r="J685" s="213">
        <f>ROUND(I685*H685,2)</f>
        <v>0</v>
      </c>
      <c r="K685" s="214"/>
      <c r="L685" s="46"/>
      <c r="M685" s="215" t="s">
        <v>19</v>
      </c>
      <c r="N685" s="216" t="s">
        <v>43</v>
      </c>
      <c r="O685" s="86"/>
      <c r="P685" s="217">
        <f>O685*H685</f>
        <v>0</v>
      </c>
      <c r="Q685" s="217">
        <v>0</v>
      </c>
      <c r="R685" s="217">
        <f>Q685*H685</f>
        <v>0</v>
      </c>
      <c r="S685" s="217">
        <v>0</v>
      </c>
      <c r="T685" s="218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19" t="s">
        <v>430</v>
      </c>
      <c r="AT685" s="219" t="s">
        <v>131</v>
      </c>
      <c r="AU685" s="219" t="s">
        <v>82</v>
      </c>
      <c r="AY685" s="19" t="s">
        <v>128</v>
      </c>
      <c r="BE685" s="220">
        <f>IF(N685="základní",J685,0)</f>
        <v>0</v>
      </c>
      <c r="BF685" s="220">
        <f>IF(N685="snížená",J685,0)</f>
        <v>0</v>
      </c>
      <c r="BG685" s="220">
        <f>IF(N685="zákl. přenesená",J685,0)</f>
        <v>0</v>
      </c>
      <c r="BH685" s="220">
        <f>IF(N685="sníž. přenesená",J685,0)</f>
        <v>0</v>
      </c>
      <c r="BI685" s="220">
        <f>IF(N685="nulová",J685,0)</f>
        <v>0</v>
      </c>
      <c r="BJ685" s="19" t="s">
        <v>80</v>
      </c>
      <c r="BK685" s="220">
        <f>ROUND(I685*H685,2)</f>
        <v>0</v>
      </c>
      <c r="BL685" s="19" t="s">
        <v>430</v>
      </c>
      <c r="BM685" s="219" t="s">
        <v>1826</v>
      </c>
    </row>
    <row r="686" s="2" customFormat="1">
      <c r="A686" s="40"/>
      <c r="B686" s="41"/>
      <c r="C686" s="42"/>
      <c r="D686" s="221" t="s">
        <v>137</v>
      </c>
      <c r="E686" s="42"/>
      <c r="F686" s="222" t="s">
        <v>1827</v>
      </c>
      <c r="G686" s="42"/>
      <c r="H686" s="42"/>
      <c r="I686" s="223"/>
      <c r="J686" s="42"/>
      <c r="K686" s="42"/>
      <c r="L686" s="46"/>
      <c r="M686" s="224"/>
      <c r="N686" s="225"/>
      <c r="O686" s="86"/>
      <c r="P686" s="86"/>
      <c r="Q686" s="86"/>
      <c r="R686" s="86"/>
      <c r="S686" s="86"/>
      <c r="T686" s="87"/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T686" s="19" t="s">
        <v>137</v>
      </c>
      <c r="AU686" s="19" t="s">
        <v>82</v>
      </c>
    </row>
    <row r="687" s="13" customFormat="1">
      <c r="A687" s="13"/>
      <c r="B687" s="242"/>
      <c r="C687" s="243"/>
      <c r="D687" s="244" t="s">
        <v>470</v>
      </c>
      <c r="E687" s="245" t="s">
        <v>19</v>
      </c>
      <c r="F687" s="246" t="s">
        <v>1828</v>
      </c>
      <c r="G687" s="243"/>
      <c r="H687" s="247">
        <v>5915.7420000000002</v>
      </c>
      <c r="I687" s="248"/>
      <c r="J687" s="243"/>
      <c r="K687" s="243"/>
      <c r="L687" s="249"/>
      <c r="M687" s="250"/>
      <c r="N687" s="251"/>
      <c r="O687" s="251"/>
      <c r="P687" s="251"/>
      <c r="Q687" s="251"/>
      <c r="R687" s="251"/>
      <c r="S687" s="251"/>
      <c r="T687" s="252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53" t="s">
        <v>470</v>
      </c>
      <c r="AU687" s="253" t="s">
        <v>82</v>
      </c>
      <c r="AV687" s="13" t="s">
        <v>82</v>
      </c>
      <c r="AW687" s="13" t="s">
        <v>33</v>
      </c>
      <c r="AX687" s="13" t="s">
        <v>80</v>
      </c>
      <c r="AY687" s="253" t="s">
        <v>128</v>
      </c>
    </row>
    <row r="688" s="2" customFormat="1" ht="24.15" customHeight="1">
      <c r="A688" s="40"/>
      <c r="B688" s="41"/>
      <c r="C688" s="207" t="s">
        <v>862</v>
      </c>
      <c r="D688" s="207" t="s">
        <v>131</v>
      </c>
      <c r="E688" s="208" t="s">
        <v>1829</v>
      </c>
      <c r="F688" s="209" t="s">
        <v>1830</v>
      </c>
      <c r="G688" s="210" t="s">
        <v>497</v>
      </c>
      <c r="H688" s="211">
        <v>281.51799999999997</v>
      </c>
      <c r="I688" s="212"/>
      <c r="J688" s="213">
        <f>ROUND(I688*H688,2)</f>
        <v>0</v>
      </c>
      <c r="K688" s="214"/>
      <c r="L688" s="46"/>
      <c r="M688" s="215" t="s">
        <v>19</v>
      </c>
      <c r="N688" s="216" t="s">
        <v>43</v>
      </c>
      <c r="O688" s="86"/>
      <c r="P688" s="217">
        <f>O688*H688</f>
        <v>0</v>
      </c>
      <c r="Q688" s="217">
        <v>0</v>
      </c>
      <c r="R688" s="217">
        <f>Q688*H688</f>
        <v>0</v>
      </c>
      <c r="S688" s="217">
        <v>0</v>
      </c>
      <c r="T688" s="218">
        <f>S688*H688</f>
        <v>0</v>
      </c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R688" s="219" t="s">
        <v>430</v>
      </c>
      <c r="AT688" s="219" t="s">
        <v>131</v>
      </c>
      <c r="AU688" s="219" t="s">
        <v>82</v>
      </c>
      <c r="AY688" s="19" t="s">
        <v>128</v>
      </c>
      <c r="BE688" s="220">
        <f>IF(N688="základní",J688,0)</f>
        <v>0</v>
      </c>
      <c r="BF688" s="220">
        <f>IF(N688="snížená",J688,0)</f>
        <v>0</v>
      </c>
      <c r="BG688" s="220">
        <f>IF(N688="zákl. přenesená",J688,0)</f>
        <v>0</v>
      </c>
      <c r="BH688" s="220">
        <f>IF(N688="sníž. přenesená",J688,0)</f>
        <v>0</v>
      </c>
      <c r="BI688" s="220">
        <f>IF(N688="nulová",J688,0)</f>
        <v>0</v>
      </c>
      <c r="BJ688" s="19" t="s">
        <v>80</v>
      </c>
      <c r="BK688" s="220">
        <f>ROUND(I688*H688,2)</f>
        <v>0</v>
      </c>
      <c r="BL688" s="19" t="s">
        <v>430</v>
      </c>
      <c r="BM688" s="219" t="s">
        <v>1831</v>
      </c>
    </row>
    <row r="689" s="2" customFormat="1">
      <c r="A689" s="40"/>
      <c r="B689" s="41"/>
      <c r="C689" s="42"/>
      <c r="D689" s="221" t="s">
        <v>137</v>
      </c>
      <c r="E689" s="42"/>
      <c r="F689" s="222" t="s">
        <v>1832</v>
      </c>
      <c r="G689" s="42"/>
      <c r="H689" s="42"/>
      <c r="I689" s="223"/>
      <c r="J689" s="42"/>
      <c r="K689" s="42"/>
      <c r="L689" s="46"/>
      <c r="M689" s="224"/>
      <c r="N689" s="225"/>
      <c r="O689" s="86"/>
      <c r="P689" s="86"/>
      <c r="Q689" s="86"/>
      <c r="R689" s="86"/>
      <c r="S689" s="86"/>
      <c r="T689" s="87"/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T689" s="19" t="s">
        <v>137</v>
      </c>
      <c r="AU689" s="19" t="s">
        <v>82</v>
      </c>
    </row>
    <row r="690" s="13" customFormat="1">
      <c r="A690" s="13"/>
      <c r="B690" s="242"/>
      <c r="C690" s="243"/>
      <c r="D690" s="244" t="s">
        <v>470</v>
      </c>
      <c r="E690" s="245" t="s">
        <v>19</v>
      </c>
      <c r="F690" s="246" t="s">
        <v>1833</v>
      </c>
      <c r="G690" s="243"/>
      <c r="H690" s="247">
        <v>281.51799999999997</v>
      </c>
      <c r="I690" s="248"/>
      <c r="J690" s="243"/>
      <c r="K690" s="243"/>
      <c r="L690" s="249"/>
      <c r="M690" s="250"/>
      <c r="N690" s="251"/>
      <c r="O690" s="251"/>
      <c r="P690" s="251"/>
      <c r="Q690" s="251"/>
      <c r="R690" s="251"/>
      <c r="S690" s="251"/>
      <c r="T690" s="25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53" t="s">
        <v>470</v>
      </c>
      <c r="AU690" s="253" t="s">
        <v>82</v>
      </c>
      <c r="AV690" s="13" t="s">
        <v>82</v>
      </c>
      <c r="AW690" s="13" t="s">
        <v>33</v>
      </c>
      <c r="AX690" s="13" t="s">
        <v>80</v>
      </c>
      <c r="AY690" s="253" t="s">
        <v>128</v>
      </c>
    </row>
    <row r="691" s="2" customFormat="1" ht="24.15" customHeight="1">
      <c r="A691" s="40"/>
      <c r="B691" s="41"/>
      <c r="C691" s="207" t="s">
        <v>892</v>
      </c>
      <c r="D691" s="207" t="s">
        <v>131</v>
      </c>
      <c r="E691" s="208" t="s">
        <v>1834</v>
      </c>
      <c r="F691" s="209" t="s">
        <v>1835</v>
      </c>
      <c r="G691" s="210" t="s">
        <v>497</v>
      </c>
      <c r="H691" s="211">
        <v>0.184</v>
      </c>
      <c r="I691" s="212"/>
      <c r="J691" s="213">
        <f>ROUND(I691*H691,2)</f>
        <v>0</v>
      </c>
      <c r="K691" s="214"/>
      <c r="L691" s="46"/>
      <c r="M691" s="215" t="s">
        <v>19</v>
      </c>
      <c r="N691" s="216" t="s">
        <v>43</v>
      </c>
      <c r="O691" s="86"/>
      <c r="P691" s="217">
        <f>O691*H691</f>
        <v>0</v>
      </c>
      <c r="Q691" s="217">
        <v>0</v>
      </c>
      <c r="R691" s="217">
        <f>Q691*H691</f>
        <v>0</v>
      </c>
      <c r="S691" s="217">
        <v>0</v>
      </c>
      <c r="T691" s="218">
        <f>S691*H691</f>
        <v>0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19" t="s">
        <v>430</v>
      </c>
      <c r="AT691" s="219" t="s">
        <v>131</v>
      </c>
      <c r="AU691" s="219" t="s">
        <v>82</v>
      </c>
      <c r="AY691" s="19" t="s">
        <v>128</v>
      </c>
      <c r="BE691" s="220">
        <f>IF(N691="základní",J691,0)</f>
        <v>0</v>
      </c>
      <c r="BF691" s="220">
        <f>IF(N691="snížená",J691,0)</f>
        <v>0</v>
      </c>
      <c r="BG691" s="220">
        <f>IF(N691="zákl. přenesená",J691,0)</f>
        <v>0</v>
      </c>
      <c r="BH691" s="220">
        <f>IF(N691="sníž. přenesená",J691,0)</f>
        <v>0</v>
      </c>
      <c r="BI691" s="220">
        <f>IF(N691="nulová",J691,0)</f>
        <v>0</v>
      </c>
      <c r="BJ691" s="19" t="s">
        <v>80</v>
      </c>
      <c r="BK691" s="220">
        <f>ROUND(I691*H691,2)</f>
        <v>0</v>
      </c>
      <c r="BL691" s="19" t="s">
        <v>430</v>
      </c>
      <c r="BM691" s="219" t="s">
        <v>1836</v>
      </c>
    </row>
    <row r="692" s="2" customFormat="1">
      <c r="A692" s="40"/>
      <c r="B692" s="41"/>
      <c r="C692" s="42"/>
      <c r="D692" s="221" t="s">
        <v>137</v>
      </c>
      <c r="E692" s="42"/>
      <c r="F692" s="222" t="s">
        <v>1837</v>
      </c>
      <c r="G692" s="42"/>
      <c r="H692" s="42"/>
      <c r="I692" s="223"/>
      <c r="J692" s="42"/>
      <c r="K692" s="42"/>
      <c r="L692" s="46"/>
      <c r="M692" s="224"/>
      <c r="N692" s="225"/>
      <c r="O692" s="86"/>
      <c r="P692" s="86"/>
      <c r="Q692" s="86"/>
      <c r="R692" s="86"/>
      <c r="S692" s="86"/>
      <c r="T692" s="87"/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T692" s="19" t="s">
        <v>137</v>
      </c>
      <c r="AU692" s="19" t="s">
        <v>82</v>
      </c>
    </row>
    <row r="693" s="12" customFormat="1" ht="22.8" customHeight="1">
      <c r="A693" s="12"/>
      <c r="B693" s="191"/>
      <c r="C693" s="192"/>
      <c r="D693" s="193" t="s">
        <v>71</v>
      </c>
      <c r="E693" s="205" t="s">
        <v>625</v>
      </c>
      <c r="F693" s="205" t="s">
        <v>626</v>
      </c>
      <c r="G693" s="192"/>
      <c r="H693" s="192"/>
      <c r="I693" s="195"/>
      <c r="J693" s="206">
        <f>BK693</f>
        <v>0</v>
      </c>
      <c r="K693" s="192"/>
      <c r="L693" s="197"/>
      <c r="M693" s="198"/>
      <c r="N693" s="199"/>
      <c r="O693" s="199"/>
      <c r="P693" s="200">
        <f>SUM(P694:P695)</f>
        <v>0</v>
      </c>
      <c r="Q693" s="199"/>
      <c r="R693" s="200">
        <f>SUM(R694:R695)</f>
        <v>0</v>
      </c>
      <c r="S693" s="199"/>
      <c r="T693" s="201">
        <f>SUM(T694:T695)</f>
        <v>0</v>
      </c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R693" s="202" t="s">
        <v>80</v>
      </c>
      <c r="AT693" s="203" t="s">
        <v>71</v>
      </c>
      <c r="AU693" s="203" t="s">
        <v>80</v>
      </c>
      <c r="AY693" s="202" t="s">
        <v>128</v>
      </c>
      <c r="BK693" s="204">
        <f>SUM(BK694:BK695)</f>
        <v>0</v>
      </c>
    </row>
    <row r="694" s="2" customFormat="1" ht="33" customHeight="1">
      <c r="A694" s="40"/>
      <c r="B694" s="41"/>
      <c r="C694" s="207" t="s">
        <v>1069</v>
      </c>
      <c r="D694" s="207" t="s">
        <v>131</v>
      </c>
      <c r="E694" s="208" t="s">
        <v>1838</v>
      </c>
      <c r="F694" s="209" t="s">
        <v>1839</v>
      </c>
      <c r="G694" s="210" t="s">
        <v>497</v>
      </c>
      <c r="H694" s="211">
        <v>194.481</v>
      </c>
      <c r="I694" s="212"/>
      <c r="J694" s="213">
        <f>ROUND(I694*H694,2)</f>
        <v>0</v>
      </c>
      <c r="K694" s="214"/>
      <c r="L694" s="46"/>
      <c r="M694" s="215" t="s">
        <v>19</v>
      </c>
      <c r="N694" s="216" t="s">
        <v>43</v>
      </c>
      <c r="O694" s="86"/>
      <c r="P694" s="217">
        <f>O694*H694</f>
        <v>0</v>
      </c>
      <c r="Q694" s="217">
        <v>0</v>
      </c>
      <c r="R694" s="217">
        <f>Q694*H694</f>
        <v>0</v>
      </c>
      <c r="S694" s="217">
        <v>0</v>
      </c>
      <c r="T694" s="218">
        <f>S694*H694</f>
        <v>0</v>
      </c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R694" s="219" t="s">
        <v>430</v>
      </c>
      <c r="AT694" s="219" t="s">
        <v>131</v>
      </c>
      <c r="AU694" s="219" t="s">
        <v>82</v>
      </c>
      <c r="AY694" s="19" t="s">
        <v>128</v>
      </c>
      <c r="BE694" s="220">
        <f>IF(N694="základní",J694,0)</f>
        <v>0</v>
      </c>
      <c r="BF694" s="220">
        <f>IF(N694="snížená",J694,0)</f>
        <v>0</v>
      </c>
      <c r="BG694" s="220">
        <f>IF(N694="zákl. přenesená",J694,0)</f>
        <v>0</v>
      </c>
      <c r="BH694" s="220">
        <f>IF(N694="sníž. přenesená",J694,0)</f>
        <v>0</v>
      </c>
      <c r="BI694" s="220">
        <f>IF(N694="nulová",J694,0)</f>
        <v>0</v>
      </c>
      <c r="BJ694" s="19" t="s">
        <v>80</v>
      </c>
      <c r="BK694" s="220">
        <f>ROUND(I694*H694,2)</f>
        <v>0</v>
      </c>
      <c r="BL694" s="19" t="s">
        <v>430</v>
      </c>
      <c r="BM694" s="219" t="s">
        <v>1840</v>
      </c>
    </row>
    <row r="695" s="2" customFormat="1">
      <c r="A695" s="40"/>
      <c r="B695" s="41"/>
      <c r="C695" s="42"/>
      <c r="D695" s="221" t="s">
        <v>137</v>
      </c>
      <c r="E695" s="42"/>
      <c r="F695" s="222" t="s">
        <v>1841</v>
      </c>
      <c r="G695" s="42"/>
      <c r="H695" s="42"/>
      <c r="I695" s="223"/>
      <c r="J695" s="42"/>
      <c r="K695" s="42"/>
      <c r="L695" s="46"/>
      <c r="M695" s="224"/>
      <c r="N695" s="225"/>
      <c r="O695" s="86"/>
      <c r="P695" s="86"/>
      <c r="Q695" s="86"/>
      <c r="R695" s="86"/>
      <c r="S695" s="86"/>
      <c r="T695" s="87"/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T695" s="19" t="s">
        <v>137</v>
      </c>
      <c r="AU695" s="19" t="s">
        <v>82</v>
      </c>
    </row>
    <row r="696" s="12" customFormat="1" ht="25.92" customHeight="1">
      <c r="A696" s="12"/>
      <c r="B696" s="191"/>
      <c r="C696" s="192"/>
      <c r="D696" s="193" t="s">
        <v>71</v>
      </c>
      <c r="E696" s="194" t="s">
        <v>126</v>
      </c>
      <c r="F696" s="194" t="s">
        <v>127</v>
      </c>
      <c r="G696" s="192"/>
      <c r="H696" s="192"/>
      <c r="I696" s="195"/>
      <c r="J696" s="196">
        <f>BK696</f>
        <v>0</v>
      </c>
      <c r="K696" s="192"/>
      <c r="L696" s="197"/>
      <c r="M696" s="198"/>
      <c r="N696" s="199"/>
      <c r="O696" s="199"/>
      <c r="P696" s="200">
        <f>P697+P716+P727+P752+P762+P808+P842+P885+P936+P954+P996+P1004+P1060+P1096+P1125</f>
        <v>0</v>
      </c>
      <c r="Q696" s="199"/>
      <c r="R696" s="200">
        <f>R697+R716+R727+R752+R762+R808+R842+R885+R936+R954+R996+R1004+R1060+R1096+R1125</f>
        <v>27.284587329999997</v>
      </c>
      <c r="S696" s="199"/>
      <c r="T696" s="201">
        <f>T697+T716+T727+T752+T762+T808+T842+T885+T936+T954+T996+T1004+T1060+T1096+T1125</f>
        <v>19.462039499999999</v>
      </c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R696" s="202" t="s">
        <v>82</v>
      </c>
      <c r="AT696" s="203" t="s">
        <v>71</v>
      </c>
      <c r="AU696" s="203" t="s">
        <v>72</v>
      </c>
      <c r="AY696" s="202" t="s">
        <v>128</v>
      </c>
      <c r="BK696" s="204">
        <f>BK697+BK716+BK727+BK752+BK762+BK808+BK842+BK885+BK936+BK954+BK996+BK1004+BK1060+BK1096+BK1125</f>
        <v>0</v>
      </c>
    </row>
    <row r="697" s="12" customFormat="1" ht="22.8" customHeight="1">
      <c r="A697" s="12"/>
      <c r="B697" s="191"/>
      <c r="C697" s="192"/>
      <c r="D697" s="193" t="s">
        <v>71</v>
      </c>
      <c r="E697" s="205" t="s">
        <v>1842</v>
      </c>
      <c r="F697" s="205" t="s">
        <v>1843</v>
      </c>
      <c r="G697" s="192"/>
      <c r="H697" s="192"/>
      <c r="I697" s="195"/>
      <c r="J697" s="206">
        <f>BK697</f>
        <v>0</v>
      </c>
      <c r="K697" s="192"/>
      <c r="L697" s="197"/>
      <c r="M697" s="198"/>
      <c r="N697" s="199"/>
      <c r="O697" s="199"/>
      <c r="P697" s="200">
        <f>SUM(P698:P715)</f>
        <v>0</v>
      </c>
      <c r="Q697" s="199"/>
      <c r="R697" s="200">
        <f>SUM(R698:R715)</f>
        <v>0.23846200000000001</v>
      </c>
      <c r="S697" s="199"/>
      <c r="T697" s="201">
        <f>SUM(T698:T715)</f>
        <v>0</v>
      </c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R697" s="202" t="s">
        <v>82</v>
      </c>
      <c r="AT697" s="203" t="s">
        <v>71</v>
      </c>
      <c r="AU697" s="203" t="s">
        <v>80</v>
      </c>
      <c r="AY697" s="202" t="s">
        <v>128</v>
      </c>
      <c r="BK697" s="204">
        <f>SUM(BK698:BK715)</f>
        <v>0</v>
      </c>
    </row>
    <row r="698" s="2" customFormat="1" ht="21.75" customHeight="1">
      <c r="A698" s="40"/>
      <c r="B698" s="41"/>
      <c r="C698" s="207" t="s">
        <v>1074</v>
      </c>
      <c r="D698" s="207" t="s">
        <v>131</v>
      </c>
      <c r="E698" s="208" t="s">
        <v>1844</v>
      </c>
      <c r="F698" s="209" t="s">
        <v>1845</v>
      </c>
      <c r="G698" s="210" t="s">
        <v>524</v>
      </c>
      <c r="H698" s="211">
        <v>23.5</v>
      </c>
      <c r="I698" s="212"/>
      <c r="J698" s="213">
        <f>ROUND(I698*H698,2)</f>
        <v>0</v>
      </c>
      <c r="K698" s="214"/>
      <c r="L698" s="46"/>
      <c r="M698" s="215" t="s">
        <v>19</v>
      </c>
      <c r="N698" s="216" t="s">
        <v>43</v>
      </c>
      <c r="O698" s="86"/>
      <c r="P698" s="217">
        <f>O698*H698</f>
        <v>0</v>
      </c>
      <c r="Q698" s="217">
        <v>0.0035000000000000001</v>
      </c>
      <c r="R698" s="217">
        <f>Q698*H698</f>
        <v>0.082250000000000004</v>
      </c>
      <c r="S698" s="217">
        <v>0</v>
      </c>
      <c r="T698" s="218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19" t="s">
        <v>135</v>
      </c>
      <c r="AT698" s="219" t="s">
        <v>131</v>
      </c>
      <c r="AU698" s="219" t="s">
        <v>82</v>
      </c>
      <c r="AY698" s="19" t="s">
        <v>128</v>
      </c>
      <c r="BE698" s="220">
        <f>IF(N698="základní",J698,0)</f>
        <v>0</v>
      </c>
      <c r="BF698" s="220">
        <f>IF(N698="snížená",J698,0)</f>
        <v>0</v>
      </c>
      <c r="BG698" s="220">
        <f>IF(N698="zákl. přenesená",J698,0)</f>
        <v>0</v>
      </c>
      <c r="BH698" s="220">
        <f>IF(N698="sníž. přenesená",J698,0)</f>
        <v>0</v>
      </c>
      <c r="BI698" s="220">
        <f>IF(N698="nulová",J698,0)</f>
        <v>0</v>
      </c>
      <c r="BJ698" s="19" t="s">
        <v>80</v>
      </c>
      <c r="BK698" s="220">
        <f>ROUND(I698*H698,2)</f>
        <v>0</v>
      </c>
      <c r="BL698" s="19" t="s">
        <v>135</v>
      </c>
      <c r="BM698" s="219" t="s">
        <v>1846</v>
      </c>
    </row>
    <row r="699" s="2" customFormat="1">
      <c r="A699" s="40"/>
      <c r="B699" s="41"/>
      <c r="C699" s="42"/>
      <c r="D699" s="221" t="s">
        <v>137</v>
      </c>
      <c r="E699" s="42"/>
      <c r="F699" s="222" t="s">
        <v>1847</v>
      </c>
      <c r="G699" s="42"/>
      <c r="H699" s="42"/>
      <c r="I699" s="223"/>
      <c r="J699" s="42"/>
      <c r="K699" s="42"/>
      <c r="L699" s="46"/>
      <c r="M699" s="224"/>
      <c r="N699" s="225"/>
      <c r="O699" s="86"/>
      <c r="P699" s="86"/>
      <c r="Q699" s="86"/>
      <c r="R699" s="86"/>
      <c r="S699" s="86"/>
      <c r="T699" s="87"/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T699" s="19" t="s">
        <v>137</v>
      </c>
      <c r="AU699" s="19" t="s">
        <v>82</v>
      </c>
    </row>
    <row r="700" s="15" customFormat="1">
      <c r="A700" s="15"/>
      <c r="B700" s="265"/>
      <c r="C700" s="266"/>
      <c r="D700" s="244" t="s">
        <v>470</v>
      </c>
      <c r="E700" s="267" t="s">
        <v>19</v>
      </c>
      <c r="F700" s="268" t="s">
        <v>1848</v>
      </c>
      <c r="G700" s="266"/>
      <c r="H700" s="267" t="s">
        <v>19</v>
      </c>
      <c r="I700" s="269"/>
      <c r="J700" s="266"/>
      <c r="K700" s="266"/>
      <c r="L700" s="270"/>
      <c r="M700" s="271"/>
      <c r="N700" s="272"/>
      <c r="O700" s="272"/>
      <c r="P700" s="272"/>
      <c r="Q700" s="272"/>
      <c r="R700" s="272"/>
      <c r="S700" s="272"/>
      <c r="T700" s="273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74" t="s">
        <v>470</v>
      </c>
      <c r="AU700" s="274" t="s">
        <v>82</v>
      </c>
      <c r="AV700" s="15" t="s">
        <v>80</v>
      </c>
      <c r="AW700" s="15" t="s">
        <v>33</v>
      </c>
      <c r="AX700" s="15" t="s">
        <v>72</v>
      </c>
      <c r="AY700" s="274" t="s">
        <v>128</v>
      </c>
    </row>
    <row r="701" s="13" customFormat="1">
      <c r="A701" s="13"/>
      <c r="B701" s="242"/>
      <c r="C701" s="243"/>
      <c r="D701" s="244" t="s">
        <v>470</v>
      </c>
      <c r="E701" s="245" t="s">
        <v>19</v>
      </c>
      <c r="F701" s="246" t="s">
        <v>1849</v>
      </c>
      <c r="G701" s="243"/>
      <c r="H701" s="247">
        <v>23.5</v>
      </c>
      <c r="I701" s="248"/>
      <c r="J701" s="243"/>
      <c r="K701" s="243"/>
      <c r="L701" s="249"/>
      <c r="M701" s="250"/>
      <c r="N701" s="251"/>
      <c r="O701" s="251"/>
      <c r="P701" s="251"/>
      <c r="Q701" s="251"/>
      <c r="R701" s="251"/>
      <c r="S701" s="251"/>
      <c r="T701" s="252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53" t="s">
        <v>470</v>
      </c>
      <c r="AU701" s="253" t="s">
        <v>82</v>
      </c>
      <c r="AV701" s="13" t="s">
        <v>82</v>
      </c>
      <c r="AW701" s="13" t="s">
        <v>33</v>
      </c>
      <c r="AX701" s="13" t="s">
        <v>80</v>
      </c>
      <c r="AY701" s="253" t="s">
        <v>128</v>
      </c>
    </row>
    <row r="702" s="2" customFormat="1" ht="21.75" customHeight="1">
      <c r="A702" s="40"/>
      <c r="B702" s="41"/>
      <c r="C702" s="207" t="s">
        <v>1044</v>
      </c>
      <c r="D702" s="207" t="s">
        <v>131</v>
      </c>
      <c r="E702" s="208" t="s">
        <v>1850</v>
      </c>
      <c r="F702" s="209" t="s">
        <v>1851</v>
      </c>
      <c r="G702" s="210" t="s">
        <v>524</v>
      </c>
      <c r="H702" s="211">
        <v>44.631999999999998</v>
      </c>
      <c r="I702" s="212"/>
      <c r="J702" s="213">
        <f>ROUND(I702*H702,2)</f>
        <v>0</v>
      </c>
      <c r="K702" s="214"/>
      <c r="L702" s="46"/>
      <c r="M702" s="215" t="s">
        <v>19</v>
      </c>
      <c r="N702" s="216" t="s">
        <v>43</v>
      </c>
      <c r="O702" s="86"/>
      <c r="P702" s="217">
        <f>O702*H702</f>
        <v>0</v>
      </c>
      <c r="Q702" s="217">
        <v>0.0035000000000000001</v>
      </c>
      <c r="R702" s="217">
        <f>Q702*H702</f>
        <v>0.15621199999999999</v>
      </c>
      <c r="S702" s="217">
        <v>0</v>
      </c>
      <c r="T702" s="218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19" t="s">
        <v>135</v>
      </c>
      <c r="AT702" s="219" t="s">
        <v>131</v>
      </c>
      <c r="AU702" s="219" t="s">
        <v>82</v>
      </c>
      <c r="AY702" s="19" t="s">
        <v>128</v>
      </c>
      <c r="BE702" s="220">
        <f>IF(N702="základní",J702,0)</f>
        <v>0</v>
      </c>
      <c r="BF702" s="220">
        <f>IF(N702="snížená",J702,0)</f>
        <v>0</v>
      </c>
      <c r="BG702" s="220">
        <f>IF(N702="zákl. přenesená",J702,0)</f>
        <v>0</v>
      </c>
      <c r="BH702" s="220">
        <f>IF(N702="sníž. přenesená",J702,0)</f>
        <v>0</v>
      </c>
      <c r="BI702" s="220">
        <f>IF(N702="nulová",J702,0)</f>
        <v>0</v>
      </c>
      <c r="BJ702" s="19" t="s">
        <v>80</v>
      </c>
      <c r="BK702" s="220">
        <f>ROUND(I702*H702,2)</f>
        <v>0</v>
      </c>
      <c r="BL702" s="19" t="s">
        <v>135</v>
      </c>
      <c r="BM702" s="219" t="s">
        <v>1852</v>
      </c>
    </row>
    <row r="703" s="2" customFormat="1">
      <c r="A703" s="40"/>
      <c r="B703" s="41"/>
      <c r="C703" s="42"/>
      <c r="D703" s="221" t="s">
        <v>137</v>
      </c>
      <c r="E703" s="42"/>
      <c r="F703" s="222" t="s">
        <v>1853</v>
      </c>
      <c r="G703" s="42"/>
      <c r="H703" s="42"/>
      <c r="I703" s="223"/>
      <c r="J703" s="42"/>
      <c r="K703" s="42"/>
      <c r="L703" s="46"/>
      <c r="M703" s="224"/>
      <c r="N703" s="225"/>
      <c r="O703" s="86"/>
      <c r="P703" s="86"/>
      <c r="Q703" s="86"/>
      <c r="R703" s="86"/>
      <c r="S703" s="86"/>
      <c r="T703" s="87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T703" s="19" t="s">
        <v>137</v>
      </c>
      <c r="AU703" s="19" t="s">
        <v>82</v>
      </c>
    </row>
    <row r="704" s="15" customFormat="1">
      <c r="A704" s="15"/>
      <c r="B704" s="265"/>
      <c r="C704" s="266"/>
      <c r="D704" s="244" t="s">
        <v>470</v>
      </c>
      <c r="E704" s="267" t="s">
        <v>19</v>
      </c>
      <c r="F704" s="268" t="s">
        <v>1854</v>
      </c>
      <c r="G704" s="266"/>
      <c r="H704" s="267" t="s">
        <v>19</v>
      </c>
      <c r="I704" s="269"/>
      <c r="J704" s="266"/>
      <c r="K704" s="266"/>
      <c r="L704" s="270"/>
      <c r="M704" s="271"/>
      <c r="N704" s="272"/>
      <c r="O704" s="272"/>
      <c r="P704" s="272"/>
      <c r="Q704" s="272"/>
      <c r="R704" s="272"/>
      <c r="S704" s="272"/>
      <c r="T704" s="273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74" t="s">
        <v>470</v>
      </c>
      <c r="AU704" s="274" t="s">
        <v>82</v>
      </c>
      <c r="AV704" s="15" t="s">
        <v>80</v>
      </c>
      <c r="AW704" s="15" t="s">
        <v>33</v>
      </c>
      <c r="AX704" s="15" t="s">
        <v>72</v>
      </c>
      <c r="AY704" s="274" t="s">
        <v>128</v>
      </c>
    </row>
    <row r="705" s="13" customFormat="1">
      <c r="A705" s="13"/>
      <c r="B705" s="242"/>
      <c r="C705" s="243"/>
      <c r="D705" s="244" t="s">
        <v>470</v>
      </c>
      <c r="E705" s="245" t="s">
        <v>19</v>
      </c>
      <c r="F705" s="246" t="s">
        <v>1855</v>
      </c>
      <c r="G705" s="243"/>
      <c r="H705" s="247">
        <v>1.3380000000000001</v>
      </c>
      <c r="I705" s="248"/>
      <c r="J705" s="243"/>
      <c r="K705" s="243"/>
      <c r="L705" s="249"/>
      <c r="M705" s="250"/>
      <c r="N705" s="251"/>
      <c r="O705" s="251"/>
      <c r="P705" s="251"/>
      <c r="Q705" s="251"/>
      <c r="R705" s="251"/>
      <c r="S705" s="251"/>
      <c r="T705" s="252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3" t="s">
        <v>470</v>
      </c>
      <c r="AU705" s="253" t="s">
        <v>82</v>
      </c>
      <c r="AV705" s="13" t="s">
        <v>82</v>
      </c>
      <c r="AW705" s="13" t="s">
        <v>33</v>
      </c>
      <c r="AX705" s="13" t="s">
        <v>72</v>
      </c>
      <c r="AY705" s="253" t="s">
        <v>128</v>
      </c>
    </row>
    <row r="706" s="13" customFormat="1">
      <c r="A706" s="13"/>
      <c r="B706" s="242"/>
      <c r="C706" s="243"/>
      <c r="D706" s="244" t="s">
        <v>470</v>
      </c>
      <c r="E706" s="245" t="s">
        <v>19</v>
      </c>
      <c r="F706" s="246" t="s">
        <v>1856</v>
      </c>
      <c r="G706" s="243"/>
      <c r="H706" s="247">
        <v>6.0999999999999996</v>
      </c>
      <c r="I706" s="248"/>
      <c r="J706" s="243"/>
      <c r="K706" s="243"/>
      <c r="L706" s="249"/>
      <c r="M706" s="250"/>
      <c r="N706" s="251"/>
      <c r="O706" s="251"/>
      <c r="P706" s="251"/>
      <c r="Q706" s="251"/>
      <c r="R706" s="251"/>
      <c r="S706" s="251"/>
      <c r="T706" s="252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53" t="s">
        <v>470</v>
      </c>
      <c r="AU706" s="253" t="s">
        <v>82</v>
      </c>
      <c r="AV706" s="13" t="s">
        <v>82</v>
      </c>
      <c r="AW706" s="13" t="s">
        <v>33</v>
      </c>
      <c r="AX706" s="13" t="s">
        <v>72</v>
      </c>
      <c r="AY706" s="253" t="s">
        <v>128</v>
      </c>
    </row>
    <row r="707" s="13" customFormat="1">
      <c r="A707" s="13"/>
      <c r="B707" s="242"/>
      <c r="C707" s="243"/>
      <c r="D707" s="244" t="s">
        <v>470</v>
      </c>
      <c r="E707" s="245" t="s">
        <v>19</v>
      </c>
      <c r="F707" s="246" t="s">
        <v>1857</v>
      </c>
      <c r="G707" s="243"/>
      <c r="H707" s="247">
        <v>3.1800000000000002</v>
      </c>
      <c r="I707" s="248"/>
      <c r="J707" s="243"/>
      <c r="K707" s="243"/>
      <c r="L707" s="249"/>
      <c r="M707" s="250"/>
      <c r="N707" s="251"/>
      <c r="O707" s="251"/>
      <c r="P707" s="251"/>
      <c r="Q707" s="251"/>
      <c r="R707" s="251"/>
      <c r="S707" s="251"/>
      <c r="T707" s="252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3" t="s">
        <v>470</v>
      </c>
      <c r="AU707" s="253" t="s">
        <v>82</v>
      </c>
      <c r="AV707" s="13" t="s">
        <v>82</v>
      </c>
      <c r="AW707" s="13" t="s">
        <v>33</v>
      </c>
      <c r="AX707" s="13" t="s">
        <v>72</v>
      </c>
      <c r="AY707" s="253" t="s">
        <v>128</v>
      </c>
    </row>
    <row r="708" s="13" customFormat="1">
      <c r="A708" s="13"/>
      <c r="B708" s="242"/>
      <c r="C708" s="243"/>
      <c r="D708" s="244" t="s">
        <v>470</v>
      </c>
      <c r="E708" s="245" t="s">
        <v>19</v>
      </c>
      <c r="F708" s="246" t="s">
        <v>1858</v>
      </c>
      <c r="G708" s="243"/>
      <c r="H708" s="247">
        <v>11.249000000000001</v>
      </c>
      <c r="I708" s="248"/>
      <c r="J708" s="243"/>
      <c r="K708" s="243"/>
      <c r="L708" s="249"/>
      <c r="M708" s="250"/>
      <c r="N708" s="251"/>
      <c r="O708" s="251"/>
      <c r="P708" s="251"/>
      <c r="Q708" s="251"/>
      <c r="R708" s="251"/>
      <c r="S708" s="251"/>
      <c r="T708" s="252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53" t="s">
        <v>470</v>
      </c>
      <c r="AU708" s="253" t="s">
        <v>82</v>
      </c>
      <c r="AV708" s="13" t="s">
        <v>82</v>
      </c>
      <c r="AW708" s="13" t="s">
        <v>33</v>
      </c>
      <c r="AX708" s="13" t="s">
        <v>72</v>
      </c>
      <c r="AY708" s="253" t="s">
        <v>128</v>
      </c>
    </row>
    <row r="709" s="13" customFormat="1">
      <c r="A709" s="13"/>
      <c r="B709" s="242"/>
      <c r="C709" s="243"/>
      <c r="D709" s="244" t="s">
        <v>470</v>
      </c>
      <c r="E709" s="245" t="s">
        <v>19</v>
      </c>
      <c r="F709" s="246" t="s">
        <v>1859</v>
      </c>
      <c r="G709" s="243"/>
      <c r="H709" s="247">
        <v>4.2000000000000002</v>
      </c>
      <c r="I709" s="248"/>
      <c r="J709" s="243"/>
      <c r="K709" s="243"/>
      <c r="L709" s="249"/>
      <c r="M709" s="250"/>
      <c r="N709" s="251"/>
      <c r="O709" s="251"/>
      <c r="P709" s="251"/>
      <c r="Q709" s="251"/>
      <c r="R709" s="251"/>
      <c r="S709" s="251"/>
      <c r="T709" s="252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3" t="s">
        <v>470</v>
      </c>
      <c r="AU709" s="253" t="s">
        <v>82</v>
      </c>
      <c r="AV709" s="13" t="s">
        <v>82</v>
      </c>
      <c r="AW709" s="13" t="s">
        <v>33</v>
      </c>
      <c r="AX709" s="13" t="s">
        <v>72</v>
      </c>
      <c r="AY709" s="253" t="s">
        <v>128</v>
      </c>
    </row>
    <row r="710" s="13" customFormat="1">
      <c r="A710" s="13"/>
      <c r="B710" s="242"/>
      <c r="C710" s="243"/>
      <c r="D710" s="244" t="s">
        <v>470</v>
      </c>
      <c r="E710" s="245" t="s">
        <v>19</v>
      </c>
      <c r="F710" s="246" t="s">
        <v>1860</v>
      </c>
      <c r="G710" s="243"/>
      <c r="H710" s="247">
        <v>4.2000000000000002</v>
      </c>
      <c r="I710" s="248"/>
      <c r="J710" s="243"/>
      <c r="K710" s="243"/>
      <c r="L710" s="249"/>
      <c r="M710" s="250"/>
      <c r="N710" s="251"/>
      <c r="O710" s="251"/>
      <c r="P710" s="251"/>
      <c r="Q710" s="251"/>
      <c r="R710" s="251"/>
      <c r="S710" s="251"/>
      <c r="T710" s="252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53" t="s">
        <v>470</v>
      </c>
      <c r="AU710" s="253" t="s">
        <v>82</v>
      </c>
      <c r="AV710" s="13" t="s">
        <v>82</v>
      </c>
      <c r="AW710" s="13" t="s">
        <v>33</v>
      </c>
      <c r="AX710" s="13" t="s">
        <v>72</v>
      </c>
      <c r="AY710" s="253" t="s">
        <v>128</v>
      </c>
    </row>
    <row r="711" s="13" customFormat="1">
      <c r="A711" s="13"/>
      <c r="B711" s="242"/>
      <c r="C711" s="243"/>
      <c r="D711" s="244" t="s">
        <v>470</v>
      </c>
      <c r="E711" s="245" t="s">
        <v>19</v>
      </c>
      <c r="F711" s="246" t="s">
        <v>1861</v>
      </c>
      <c r="G711" s="243"/>
      <c r="H711" s="247">
        <v>11.244999999999999</v>
      </c>
      <c r="I711" s="248"/>
      <c r="J711" s="243"/>
      <c r="K711" s="243"/>
      <c r="L711" s="249"/>
      <c r="M711" s="250"/>
      <c r="N711" s="251"/>
      <c r="O711" s="251"/>
      <c r="P711" s="251"/>
      <c r="Q711" s="251"/>
      <c r="R711" s="251"/>
      <c r="S711" s="251"/>
      <c r="T711" s="252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53" t="s">
        <v>470</v>
      </c>
      <c r="AU711" s="253" t="s">
        <v>82</v>
      </c>
      <c r="AV711" s="13" t="s">
        <v>82</v>
      </c>
      <c r="AW711" s="13" t="s">
        <v>33</v>
      </c>
      <c r="AX711" s="13" t="s">
        <v>72</v>
      </c>
      <c r="AY711" s="253" t="s">
        <v>128</v>
      </c>
    </row>
    <row r="712" s="13" customFormat="1">
      <c r="A712" s="13"/>
      <c r="B712" s="242"/>
      <c r="C712" s="243"/>
      <c r="D712" s="244" t="s">
        <v>470</v>
      </c>
      <c r="E712" s="245" t="s">
        <v>19</v>
      </c>
      <c r="F712" s="246" t="s">
        <v>1862</v>
      </c>
      <c r="G712" s="243"/>
      <c r="H712" s="247">
        <v>3.1200000000000001</v>
      </c>
      <c r="I712" s="248"/>
      <c r="J712" s="243"/>
      <c r="K712" s="243"/>
      <c r="L712" s="249"/>
      <c r="M712" s="250"/>
      <c r="N712" s="251"/>
      <c r="O712" s="251"/>
      <c r="P712" s="251"/>
      <c r="Q712" s="251"/>
      <c r="R712" s="251"/>
      <c r="S712" s="251"/>
      <c r="T712" s="252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53" t="s">
        <v>470</v>
      </c>
      <c r="AU712" s="253" t="s">
        <v>82</v>
      </c>
      <c r="AV712" s="13" t="s">
        <v>82</v>
      </c>
      <c r="AW712" s="13" t="s">
        <v>33</v>
      </c>
      <c r="AX712" s="13" t="s">
        <v>72</v>
      </c>
      <c r="AY712" s="253" t="s">
        <v>128</v>
      </c>
    </row>
    <row r="713" s="14" customFormat="1">
      <c r="A713" s="14"/>
      <c r="B713" s="254"/>
      <c r="C713" s="255"/>
      <c r="D713" s="244" t="s">
        <v>470</v>
      </c>
      <c r="E713" s="256" t="s">
        <v>19</v>
      </c>
      <c r="F713" s="257" t="s">
        <v>494</v>
      </c>
      <c r="G713" s="255"/>
      <c r="H713" s="258">
        <v>44.631999999999998</v>
      </c>
      <c r="I713" s="259"/>
      <c r="J713" s="255"/>
      <c r="K713" s="255"/>
      <c r="L713" s="260"/>
      <c r="M713" s="261"/>
      <c r="N713" s="262"/>
      <c r="O713" s="262"/>
      <c r="P713" s="262"/>
      <c r="Q713" s="262"/>
      <c r="R713" s="262"/>
      <c r="S713" s="262"/>
      <c r="T713" s="263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64" t="s">
        <v>470</v>
      </c>
      <c r="AU713" s="264" t="s">
        <v>82</v>
      </c>
      <c r="AV713" s="14" t="s">
        <v>430</v>
      </c>
      <c r="AW713" s="14" t="s">
        <v>33</v>
      </c>
      <c r="AX713" s="14" t="s">
        <v>80</v>
      </c>
      <c r="AY713" s="264" t="s">
        <v>128</v>
      </c>
    </row>
    <row r="714" s="2" customFormat="1" ht="24.15" customHeight="1">
      <c r="A714" s="40"/>
      <c r="B714" s="41"/>
      <c r="C714" s="207" t="s">
        <v>1032</v>
      </c>
      <c r="D714" s="207" t="s">
        <v>131</v>
      </c>
      <c r="E714" s="208" t="s">
        <v>1863</v>
      </c>
      <c r="F714" s="209" t="s">
        <v>1864</v>
      </c>
      <c r="G714" s="210" t="s">
        <v>155</v>
      </c>
      <c r="H714" s="237"/>
      <c r="I714" s="212"/>
      <c r="J714" s="213">
        <f>ROUND(I714*H714,2)</f>
        <v>0</v>
      </c>
      <c r="K714" s="214"/>
      <c r="L714" s="46"/>
      <c r="M714" s="215" t="s">
        <v>19</v>
      </c>
      <c r="N714" s="216" t="s">
        <v>43</v>
      </c>
      <c r="O714" s="86"/>
      <c r="P714" s="217">
        <f>O714*H714</f>
        <v>0</v>
      </c>
      <c r="Q714" s="217">
        <v>0</v>
      </c>
      <c r="R714" s="217">
        <f>Q714*H714</f>
        <v>0</v>
      </c>
      <c r="S714" s="217">
        <v>0</v>
      </c>
      <c r="T714" s="218">
        <f>S714*H714</f>
        <v>0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19" t="s">
        <v>135</v>
      </c>
      <c r="AT714" s="219" t="s">
        <v>131</v>
      </c>
      <c r="AU714" s="219" t="s">
        <v>82</v>
      </c>
      <c r="AY714" s="19" t="s">
        <v>128</v>
      </c>
      <c r="BE714" s="220">
        <f>IF(N714="základní",J714,0)</f>
        <v>0</v>
      </c>
      <c r="BF714" s="220">
        <f>IF(N714="snížená",J714,0)</f>
        <v>0</v>
      </c>
      <c r="BG714" s="220">
        <f>IF(N714="zákl. přenesená",J714,0)</f>
        <v>0</v>
      </c>
      <c r="BH714" s="220">
        <f>IF(N714="sníž. přenesená",J714,0)</f>
        <v>0</v>
      </c>
      <c r="BI714" s="220">
        <f>IF(N714="nulová",J714,0)</f>
        <v>0</v>
      </c>
      <c r="BJ714" s="19" t="s">
        <v>80</v>
      </c>
      <c r="BK714" s="220">
        <f>ROUND(I714*H714,2)</f>
        <v>0</v>
      </c>
      <c r="BL714" s="19" t="s">
        <v>135</v>
      </c>
      <c r="BM714" s="219" t="s">
        <v>1865</v>
      </c>
    </row>
    <row r="715" s="2" customFormat="1">
      <c r="A715" s="40"/>
      <c r="B715" s="41"/>
      <c r="C715" s="42"/>
      <c r="D715" s="221" t="s">
        <v>137</v>
      </c>
      <c r="E715" s="42"/>
      <c r="F715" s="222" t="s">
        <v>1866</v>
      </c>
      <c r="G715" s="42"/>
      <c r="H715" s="42"/>
      <c r="I715" s="223"/>
      <c r="J715" s="42"/>
      <c r="K715" s="42"/>
      <c r="L715" s="46"/>
      <c r="M715" s="224"/>
      <c r="N715" s="225"/>
      <c r="O715" s="86"/>
      <c r="P715" s="86"/>
      <c r="Q715" s="86"/>
      <c r="R715" s="86"/>
      <c r="S715" s="86"/>
      <c r="T715" s="87"/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T715" s="19" t="s">
        <v>137</v>
      </c>
      <c r="AU715" s="19" t="s">
        <v>82</v>
      </c>
    </row>
    <row r="716" s="12" customFormat="1" ht="22.8" customHeight="1">
      <c r="A716" s="12"/>
      <c r="B716" s="191"/>
      <c r="C716" s="192"/>
      <c r="D716" s="193" t="s">
        <v>71</v>
      </c>
      <c r="E716" s="205" t="s">
        <v>1867</v>
      </c>
      <c r="F716" s="205" t="s">
        <v>1868</v>
      </c>
      <c r="G716" s="192"/>
      <c r="H716" s="192"/>
      <c r="I716" s="195"/>
      <c r="J716" s="206">
        <f>BK716</f>
        <v>0</v>
      </c>
      <c r="K716" s="192"/>
      <c r="L716" s="197"/>
      <c r="M716" s="198"/>
      <c r="N716" s="199"/>
      <c r="O716" s="199"/>
      <c r="P716" s="200">
        <f>SUM(P717:P726)</f>
        <v>0</v>
      </c>
      <c r="Q716" s="199"/>
      <c r="R716" s="200">
        <f>SUM(R717:R726)</f>
        <v>0.093873100000000001</v>
      </c>
      <c r="S716" s="199"/>
      <c r="T716" s="201">
        <f>SUM(T717:T726)</f>
        <v>0.1275945</v>
      </c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R716" s="202" t="s">
        <v>82</v>
      </c>
      <c r="AT716" s="203" t="s">
        <v>71</v>
      </c>
      <c r="AU716" s="203" t="s">
        <v>80</v>
      </c>
      <c r="AY716" s="202" t="s">
        <v>128</v>
      </c>
      <c r="BK716" s="204">
        <f>SUM(BK717:BK726)</f>
        <v>0</v>
      </c>
    </row>
    <row r="717" s="2" customFormat="1" ht="16.5" customHeight="1">
      <c r="A717" s="40"/>
      <c r="B717" s="41"/>
      <c r="C717" s="207" t="s">
        <v>1037</v>
      </c>
      <c r="D717" s="207" t="s">
        <v>131</v>
      </c>
      <c r="E717" s="208" t="s">
        <v>1869</v>
      </c>
      <c r="F717" s="209" t="s">
        <v>1870</v>
      </c>
      <c r="G717" s="210" t="s">
        <v>524</v>
      </c>
      <c r="H717" s="211">
        <v>193.32499999999999</v>
      </c>
      <c r="I717" s="212"/>
      <c r="J717" s="213">
        <f>ROUND(I717*H717,2)</f>
        <v>0</v>
      </c>
      <c r="K717" s="214"/>
      <c r="L717" s="46"/>
      <c r="M717" s="215" t="s">
        <v>19</v>
      </c>
      <c r="N717" s="216" t="s">
        <v>43</v>
      </c>
      <c r="O717" s="86"/>
      <c r="P717" s="217">
        <f>O717*H717</f>
        <v>0</v>
      </c>
      <c r="Q717" s="217">
        <v>0</v>
      </c>
      <c r="R717" s="217">
        <f>Q717*H717</f>
        <v>0</v>
      </c>
      <c r="S717" s="217">
        <v>0.00066</v>
      </c>
      <c r="T717" s="218">
        <f>S717*H717</f>
        <v>0.1275945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19" t="s">
        <v>135</v>
      </c>
      <c r="AT717" s="219" t="s">
        <v>131</v>
      </c>
      <c r="AU717" s="219" t="s">
        <v>82</v>
      </c>
      <c r="AY717" s="19" t="s">
        <v>128</v>
      </c>
      <c r="BE717" s="220">
        <f>IF(N717="základní",J717,0)</f>
        <v>0</v>
      </c>
      <c r="BF717" s="220">
        <f>IF(N717="snížená",J717,0)</f>
        <v>0</v>
      </c>
      <c r="BG717" s="220">
        <f>IF(N717="zákl. přenesená",J717,0)</f>
        <v>0</v>
      </c>
      <c r="BH717" s="220">
        <f>IF(N717="sníž. přenesená",J717,0)</f>
        <v>0</v>
      </c>
      <c r="BI717" s="220">
        <f>IF(N717="nulová",J717,0)</f>
        <v>0</v>
      </c>
      <c r="BJ717" s="19" t="s">
        <v>80</v>
      </c>
      <c r="BK717" s="220">
        <f>ROUND(I717*H717,2)</f>
        <v>0</v>
      </c>
      <c r="BL717" s="19" t="s">
        <v>135</v>
      </c>
      <c r="BM717" s="219" t="s">
        <v>1871</v>
      </c>
    </row>
    <row r="718" s="2" customFormat="1">
      <c r="A718" s="40"/>
      <c r="B718" s="41"/>
      <c r="C718" s="42"/>
      <c r="D718" s="221" t="s">
        <v>137</v>
      </c>
      <c r="E718" s="42"/>
      <c r="F718" s="222" t="s">
        <v>1872</v>
      </c>
      <c r="G718" s="42"/>
      <c r="H718" s="42"/>
      <c r="I718" s="223"/>
      <c r="J718" s="42"/>
      <c r="K718" s="42"/>
      <c r="L718" s="46"/>
      <c r="M718" s="224"/>
      <c r="N718" s="225"/>
      <c r="O718" s="86"/>
      <c r="P718" s="86"/>
      <c r="Q718" s="86"/>
      <c r="R718" s="86"/>
      <c r="S718" s="86"/>
      <c r="T718" s="87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T718" s="19" t="s">
        <v>137</v>
      </c>
      <c r="AU718" s="19" t="s">
        <v>82</v>
      </c>
    </row>
    <row r="719" s="13" customFormat="1">
      <c r="A719" s="13"/>
      <c r="B719" s="242"/>
      <c r="C719" s="243"/>
      <c r="D719" s="244" t="s">
        <v>470</v>
      </c>
      <c r="E719" s="245" t="s">
        <v>19</v>
      </c>
      <c r="F719" s="246" t="s">
        <v>1873</v>
      </c>
      <c r="G719" s="243"/>
      <c r="H719" s="247">
        <v>193.32499999999999</v>
      </c>
      <c r="I719" s="248"/>
      <c r="J719" s="243"/>
      <c r="K719" s="243"/>
      <c r="L719" s="249"/>
      <c r="M719" s="250"/>
      <c r="N719" s="251"/>
      <c r="O719" s="251"/>
      <c r="P719" s="251"/>
      <c r="Q719" s="251"/>
      <c r="R719" s="251"/>
      <c r="S719" s="251"/>
      <c r="T719" s="252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53" t="s">
        <v>470</v>
      </c>
      <c r="AU719" s="253" t="s">
        <v>82</v>
      </c>
      <c r="AV719" s="13" t="s">
        <v>82</v>
      </c>
      <c r="AW719" s="13" t="s">
        <v>33</v>
      </c>
      <c r="AX719" s="13" t="s">
        <v>80</v>
      </c>
      <c r="AY719" s="253" t="s">
        <v>128</v>
      </c>
    </row>
    <row r="720" s="2" customFormat="1" ht="16.5" customHeight="1">
      <c r="A720" s="40"/>
      <c r="B720" s="41"/>
      <c r="C720" s="207" t="s">
        <v>1042</v>
      </c>
      <c r="D720" s="207" t="s">
        <v>131</v>
      </c>
      <c r="E720" s="208" t="s">
        <v>1874</v>
      </c>
      <c r="F720" s="209" t="s">
        <v>1875</v>
      </c>
      <c r="G720" s="210" t="s">
        <v>524</v>
      </c>
      <c r="H720" s="211">
        <v>221.87000000000001</v>
      </c>
      <c r="I720" s="212"/>
      <c r="J720" s="213">
        <f>ROUND(I720*H720,2)</f>
        <v>0</v>
      </c>
      <c r="K720" s="214"/>
      <c r="L720" s="46"/>
      <c r="M720" s="215" t="s">
        <v>19</v>
      </c>
      <c r="N720" s="216" t="s">
        <v>43</v>
      </c>
      <c r="O720" s="86"/>
      <c r="P720" s="217">
        <f>O720*H720</f>
        <v>0</v>
      </c>
      <c r="Q720" s="217">
        <v>0.00019000000000000001</v>
      </c>
      <c r="R720" s="217">
        <f>Q720*H720</f>
        <v>0.0421553</v>
      </c>
      <c r="S720" s="217">
        <v>0</v>
      </c>
      <c r="T720" s="218">
        <f>S720*H720</f>
        <v>0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19" t="s">
        <v>135</v>
      </c>
      <c r="AT720" s="219" t="s">
        <v>131</v>
      </c>
      <c r="AU720" s="219" t="s">
        <v>82</v>
      </c>
      <c r="AY720" s="19" t="s">
        <v>128</v>
      </c>
      <c r="BE720" s="220">
        <f>IF(N720="základní",J720,0)</f>
        <v>0</v>
      </c>
      <c r="BF720" s="220">
        <f>IF(N720="snížená",J720,0)</f>
        <v>0</v>
      </c>
      <c r="BG720" s="220">
        <f>IF(N720="zákl. přenesená",J720,0)</f>
        <v>0</v>
      </c>
      <c r="BH720" s="220">
        <f>IF(N720="sníž. přenesená",J720,0)</f>
        <v>0</v>
      </c>
      <c r="BI720" s="220">
        <f>IF(N720="nulová",J720,0)</f>
        <v>0</v>
      </c>
      <c r="BJ720" s="19" t="s">
        <v>80</v>
      </c>
      <c r="BK720" s="220">
        <f>ROUND(I720*H720,2)</f>
        <v>0</v>
      </c>
      <c r="BL720" s="19" t="s">
        <v>135</v>
      </c>
      <c r="BM720" s="219" t="s">
        <v>1876</v>
      </c>
    </row>
    <row r="721" s="2" customFormat="1">
      <c r="A721" s="40"/>
      <c r="B721" s="41"/>
      <c r="C721" s="42"/>
      <c r="D721" s="221" t="s">
        <v>137</v>
      </c>
      <c r="E721" s="42"/>
      <c r="F721" s="222" t="s">
        <v>1877</v>
      </c>
      <c r="G721" s="42"/>
      <c r="H721" s="42"/>
      <c r="I721" s="223"/>
      <c r="J721" s="42"/>
      <c r="K721" s="42"/>
      <c r="L721" s="46"/>
      <c r="M721" s="224"/>
      <c r="N721" s="225"/>
      <c r="O721" s="86"/>
      <c r="P721" s="86"/>
      <c r="Q721" s="86"/>
      <c r="R721" s="86"/>
      <c r="S721" s="86"/>
      <c r="T721" s="87"/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T721" s="19" t="s">
        <v>137</v>
      </c>
      <c r="AU721" s="19" t="s">
        <v>82</v>
      </c>
    </row>
    <row r="722" s="13" customFormat="1">
      <c r="A722" s="13"/>
      <c r="B722" s="242"/>
      <c r="C722" s="243"/>
      <c r="D722" s="244" t="s">
        <v>470</v>
      </c>
      <c r="E722" s="245" t="s">
        <v>19</v>
      </c>
      <c r="F722" s="246" t="s">
        <v>1878</v>
      </c>
      <c r="G722" s="243"/>
      <c r="H722" s="247">
        <v>221.87000000000001</v>
      </c>
      <c r="I722" s="248"/>
      <c r="J722" s="243"/>
      <c r="K722" s="243"/>
      <c r="L722" s="249"/>
      <c r="M722" s="250"/>
      <c r="N722" s="251"/>
      <c r="O722" s="251"/>
      <c r="P722" s="251"/>
      <c r="Q722" s="251"/>
      <c r="R722" s="251"/>
      <c r="S722" s="251"/>
      <c r="T722" s="252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53" t="s">
        <v>470</v>
      </c>
      <c r="AU722" s="253" t="s">
        <v>82</v>
      </c>
      <c r="AV722" s="13" t="s">
        <v>82</v>
      </c>
      <c r="AW722" s="13" t="s">
        <v>33</v>
      </c>
      <c r="AX722" s="13" t="s">
        <v>80</v>
      </c>
      <c r="AY722" s="253" t="s">
        <v>128</v>
      </c>
    </row>
    <row r="723" s="2" customFormat="1" ht="24.15" customHeight="1">
      <c r="A723" s="40"/>
      <c r="B723" s="41"/>
      <c r="C723" s="226" t="s">
        <v>1018</v>
      </c>
      <c r="D723" s="226" t="s">
        <v>140</v>
      </c>
      <c r="E723" s="227" t="s">
        <v>1879</v>
      </c>
      <c r="F723" s="228" t="s">
        <v>1880</v>
      </c>
      <c r="G723" s="229" t="s">
        <v>524</v>
      </c>
      <c r="H723" s="230">
        <v>258.589</v>
      </c>
      <c r="I723" s="231"/>
      <c r="J723" s="232">
        <f>ROUND(I723*H723,2)</f>
        <v>0</v>
      </c>
      <c r="K723" s="233"/>
      <c r="L723" s="234"/>
      <c r="M723" s="235" t="s">
        <v>19</v>
      </c>
      <c r="N723" s="236" t="s">
        <v>43</v>
      </c>
      <c r="O723" s="86"/>
      <c r="P723" s="217">
        <f>O723*H723</f>
        <v>0</v>
      </c>
      <c r="Q723" s="217">
        <v>0.00020000000000000001</v>
      </c>
      <c r="R723" s="217">
        <f>Q723*H723</f>
        <v>0.051717800000000001</v>
      </c>
      <c r="S723" s="217">
        <v>0</v>
      </c>
      <c r="T723" s="218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19" t="s">
        <v>143</v>
      </c>
      <c r="AT723" s="219" t="s">
        <v>140</v>
      </c>
      <c r="AU723" s="219" t="s">
        <v>82</v>
      </c>
      <c r="AY723" s="19" t="s">
        <v>128</v>
      </c>
      <c r="BE723" s="220">
        <f>IF(N723="základní",J723,0)</f>
        <v>0</v>
      </c>
      <c r="BF723" s="220">
        <f>IF(N723="snížená",J723,0)</f>
        <v>0</v>
      </c>
      <c r="BG723" s="220">
        <f>IF(N723="zákl. přenesená",J723,0)</f>
        <v>0</v>
      </c>
      <c r="BH723" s="220">
        <f>IF(N723="sníž. přenesená",J723,0)</f>
        <v>0</v>
      </c>
      <c r="BI723" s="220">
        <f>IF(N723="nulová",J723,0)</f>
        <v>0</v>
      </c>
      <c r="BJ723" s="19" t="s">
        <v>80</v>
      </c>
      <c r="BK723" s="220">
        <f>ROUND(I723*H723,2)</f>
        <v>0</v>
      </c>
      <c r="BL723" s="19" t="s">
        <v>135</v>
      </c>
      <c r="BM723" s="219" t="s">
        <v>1881</v>
      </c>
    </row>
    <row r="724" s="13" customFormat="1">
      <c r="A724" s="13"/>
      <c r="B724" s="242"/>
      <c r="C724" s="243"/>
      <c r="D724" s="244" t="s">
        <v>470</v>
      </c>
      <c r="E724" s="245" t="s">
        <v>19</v>
      </c>
      <c r="F724" s="246" t="s">
        <v>1882</v>
      </c>
      <c r="G724" s="243"/>
      <c r="H724" s="247">
        <v>258.589</v>
      </c>
      <c r="I724" s="248"/>
      <c r="J724" s="243"/>
      <c r="K724" s="243"/>
      <c r="L724" s="249"/>
      <c r="M724" s="250"/>
      <c r="N724" s="251"/>
      <c r="O724" s="251"/>
      <c r="P724" s="251"/>
      <c r="Q724" s="251"/>
      <c r="R724" s="251"/>
      <c r="S724" s="251"/>
      <c r="T724" s="25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53" t="s">
        <v>470</v>
      </c>
      <c r="AU724" s="253" t="s">
        <v>82</v>
      </c>
      <c r="AV724" s="13" t="s">
        <v>82</v>
      </c>
      <c r="AW724" s="13" t="s">
        <v>33</v>
      </c>
      <c r="AX724" s="13" t="s">
        <v>80</v>
      </c>
      <c r="AY724" s="253" t="s">
        <v>128</v>
      </c>
    </row>
    <row r="725" s="2" customFormat="1" ht="24.15" customHeight="1">
      <c r="A725" s="40"/>
      <c r="B725" s="41"/>
      <c r="C725" s="207" t="s">
        <v>1027</v>
      </c>
      <c r="D725" s="207" t="s">
        <v>131</v>
      </c>
      <c r="E725" s="208" t="s">
        <v>1883</v>
      </c>
      <c r="F725" s="209" t="s">
        <v>1884</v>
      </c>
      <c r="G725" s="210" t="s">
        <v>155</v>
      </c>
      <c r="H725" s="237"/>
      <c r="I725" s="212"/>
      <c r="J725" s="213">
        <f>ROUND(I725*H725,2)</f>
        <v>0</v>
      </c>
      <c r="K725" s="214"/>
      <c r="L725" s="46"/>
      <c r="M725" s="215" t="s">
        <v>19</v>
      </c>
      <c r="N725" s="216" t="s">
        <v>43</v>
      </c>
      <c r="O725" s="86"/>
      <c r="P725" s="217">
        <f>O725*H725</f>
        <v>0</v>
      </c>
      <c r="Q725" s="217">
        <v>0</v>
      </c>
      <c r="R725" s="217">
        <f>Q725*H725</f>
        <v>0</v>
      </c>
      <c r="S725" s="217">
        <v>0</v>
      </c>
      <c r="T725" s="218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19" t="s">
        <v>135</v>
      </c>
      <c r="AT725" s="219" t="s">
        <v>131</v>
      </c>
      <c r="AU725" s="219" t="s">
        <v>82</v>
      </c>
      <c r="AY725" s="19" t="s">
        <v>128</v>
      </c>
      <c r="BE725" s="220">
        <f>IF(N725="základní",J725,0)</f>
        <v>0</v>
      </c>
      <c r="BF725" s="220">
        <f>IF(N725="snížená",J725,0)</f>
        <v>0</v>
      </c>
      <c r="BG725" s="220">
        <f>IF(N725="zákl. přenesená",J725,0)</f>
        <v>0</v>
      </c>
      <c r="BH725" s="220">
        <f>IF(N725="sníž. přenesená",J725,0)</f>
        <v>0</v>
      </c>
      <c r="BI725" s="220">
        <f>IF(N725="nulová",J725,0)</f>
        <v>0</v>
      </c>
      <c r="BJ725" s="19" t="s">
        <v>80</v>
      </c>
      <c r="BK725" s="220">
        <f>ROUND(I725*H725,2)</f>
        <v>0</v>
      </c>
      <c r="BL725" s="19" t="s">
        <v>135</v>
      </c>
      <c r="BM725" s="219" t="s">
        <v>1885</v>
      </c>
    </row>
    <row r="726" s="2" customFormat="1">
      <c r="A726" s="40"/>
      <c r="B726" s="41"/>
      <c r="C726" s="42"/>
      <c r="D726" s="221" t="s">
        <v>137</v>
      </c>
      <c r="E726" s="42"/>
      <c r="F726" s="222" t="s">
        <v>1886</v>
      </c>
      <c r="G726" s="42"/>
      <c r="H726" s="42"/>
      <c r="I726" s="223"/>
      <c r="J726" s="42"/>
      <c r="K726" s="42"/>
      <c r="L726" s="46"/>
      <c r="M726" s="224"/>
      <c r="N726" s="225"/>
      <c r="O726" s="86"/>
      <c r="P726" s="86"/>
      <c r="Q726" s="86"/>
      <c r="R726" s="86"/>
      <c r="S726" s="86"/>
      <c r="T726" s="87"/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T726" s="19" t="s">
        <v>137</v>
      </c>
      <c r="AU726" s="19" t="s">
        <v>82</v>
      </c>
    </row>
    <row r="727" s="12" customFormat="1" ht="22.8" customHeight="1">
      <c r="A727" s="12"/>
      <c r="B727" s="191"/>
      <c r="C727" s="192"/>
      <c r="D727" s="193" t="s">
        <v>71</v>
      </c>
      <c r="E727" s="205" t="s">
        <v>129</v>
      </c>
      <c r="F727" s="205" t="s">
        <v>130</v>
      </c>
      <c r="G727" s="192"/>
      <c r="H727" s="192"/>
      <c r="I727" s="195"/>
      <c r="J727" s="206">
        <f>BK727</f>
        <v>0</v>
      </c>
      <c r="K727" s="192"/>
      <c r="L727" s="197"/>
      <c r="M727" s="198"/>
      <c r="N727" s="199"/>
      <c r="O727" s="199"/>
      <c r="P727" s="200">
        <f>SUM(P728:P751)</f>
        <v>0</v>
      </c>
      <c r="Q727" s="199"/>
      <c r="R727" s="200">
        <f>SUM(R728:R751)</f>
        <v>0.22842879999999999</v>
      </c>
      <c r="S727" s="199"/>
      <c r="T727" s="201">
        <f>SUM(T728:T751)</f>
        <v>0</v>
      </c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R727" s="202" t="s">
        <v>82</v>
      </c>
      <c r="AT727" s="203" t="s">
        <v>71</v>
      </c>
      <c r="AU727" s="203" t="s">
        <v>80</v>
      </c>
      <c r="AY727" s="202" t="s">
        <v>128</v>
      </c>
      <c r="BK727" s="204">
        <f>SUM(BK728:BK751)</f>
        <v>0</v>
      </c>
    </row>
    <row r="728" s="2" customFormat="1" ht="24.15" customHeight="1">
      <c r="A728" s="40"/>
      <c r="B728" s="41"/>
      <c r="C728" s="207" t="s">
        <v>921</v>
      </c>
      <c r="D728" s="207" t="s">
        <v>131</v>
      </c>
      <c r="E728" s="208" t="s">
        <v>1887</v>
      </c>
      <c r="F728" s="209" t="s">
        <v>1888</v>
      </c>
      <c r="G728" s="210" t="s">
        <v>524</v>
      </c>
      <c r="H728" s="211">
        <v>55.200000000000003</v>
      </c>
      <c r="I728" s="212"/>
      <c r="J728" s="213">
        <f>ROUND(I728*H728,2)</f>
        <v>0</v>
      </c>
      <c r="K728" s="214"/>
      <c r="L728" s="46"/>
      <c r="M728" s="215" t="s">
        <v>19</v>
      </c>
      <c r="N728" s="216" t="s">
        <v>43</v>
      </c>
      <c r="O728" s="86"/>
      <c r="P728" s="217">
        <f>O728*H728</f>
        <v>0</v>
      </c>
      <c r="Q728" s="217">
        <v>0</v>
      </c>
      <c r="R728" s="217">
        <f>Q728*H728</f>
        <v>0</v>
      </c>
      <c r="S728" s="217">
        <v>0</v>
      </c>
      <c r="T728" s="218">
        <f>S728*H728</f>
        <v>0</v>
      </c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R728" s="219" t="s">
        <v>135</v>
      </c>
      <c r="AT728" s="219" t="s">
        <v>131</v>
      </c>
      <c r="AU728" s="219" t="s">
        <v>82</v>
      </c>
      <c r="AY728" s="19" t="s">
        <v>128</v>
      </c>
      <c r="BE728" s="220">
        <f>IF(N728="základní",J728,0)</f>
        <v>0</v>
      </c>
      <c r="BF728" s="220">
        <f>IF(N728="snížená",J728,0)</f>
        <v>0</v>
      </c>
      <c r="BG728" s="220">
        <f>IF(N728="zákl. přenesená",J728,0)</f>
        <v>0</v>
      </c>
      <c r="BH728" s="220">
        <f>IF(N728="sníž. přenesená",J728,0)</f>
        <v>0</v>
      </c>
      <c r="BI728" s="220">
        <f>IF(N728="nulová",J728,0)</f>
        <v>0</v>
      </c>
      <c r="BJ728" s="19" t="s">
        <v>80</v>
      </c>
      <c r="BK728" s="220">
        <f>ROUND(I728*H728,2)</f>
        <v>0</v>
      </c>
      <c r="BL728" s="19" t="s">
        <v>135</v>
      </c>
      <c r="BM728" s="219" t="s">
        <v>1889</v>
      </c>
    </row>
    <row r="729" s="2" customFormat="1">
      <c r="A729" s="40"/>
      <c r="B729" s="41"/>
      <c r="C729" s="42"/>
      <c r="D729" s="221" t="s">
        <v>137</v>
      </c>
      <c r="E729" s="42"/>
      <c r="F729" s="222" t="s">
        <v>1890</v>
      </c>
      <c r="G729" s="42"/>
      <c r="H729" s="42"/>
      <c r="I729" s="223"/>
      <c r="J729" s="42"/>
      <c r="K729" s="42"/>
      <c r="L729" s="46"/>
      <c r="M729" s="224"/>
      <c r="N729" s="225"/>
      <c r="O729" s="86"/>
      <c r="P729" s="86"/>
      <c r="Q729" s="86"/>
      <c r="R729" s="86"/>
      <c r="S729" s="86"/>
      <c r="T729" s="87"/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T729" s="19" t="s">
        <v>137</v>
      </c>
      <c r="AU729" s="19" t="s">
        <v>82</v>
      </c>
    </row>
    <row r="730" s="15" customFormat="1">
      <c r="A730" s="15"/>
      <c r="B730" s="265"/>
      <c r="C730" s="266"/>
      <c r="D730" s="244" t="s">
        <v>470</v>
      </c>
      <c r="E730" s="267" t="s">
        <v>19</v>
      </c>
      <c r="F730" s="268" t="s">
        <v>1534</v>
      </c>
      <c r="G730" s="266"/>
      <c r="H730" s="267" t="s">
        <v>19</v>
      </c>
      <c r="I730" s="269"/>
      <c r="J730" s="266"/>
      <c r="K730" s="266"/>
      <c r="L730" s="270"/>
      <c r="M730" s="271"/>
      <c r="N730" s="272"/>
      <c r="O730" s="272"/>
      <c r="P730" s="272"/>
      <c r="Q730" s="272"/>
      <c r="R730" s="272"/>
      <c r="S730" s="272"/>
      <c r="T730" s="273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74" t="s">
        <v>470</v>
      </c>
      <c r="AU730" s="274" t="s">
        <v>82</v>
      </c>
      <c r="AV730" s="15" t="s">
        <v>80</v>
      </c>
      <c r="AW730" s="15" t="s">
        <v>33</v>
      </c>
      <c r="AX730" s="15" t="s">
        <v>72</v>
      </c>
      <c r="AY730" s="274" t="s">
        <v>128</v>
      </c>
    </row>
    <row r="731" s="13" customFormat="1">
      <c r="A731" s="13"/>
      <c r="B731" s="242"/>
      <c r="C731" s="243"/>
      <c r="D731" s="244" t="s">
        <v>470</v>
      </c>
      <c r="E731" s="245" t="s">
        <v>19</v>
      </c>
      <c r="F731" s="246" t="s">
        <v>1566</v>
      </c>
      <c r="G731" s="243"/>
      <c r="H731" s="247">
        <v>34.100000000000001</v>
      </c>
      <c r="I731" s="248"/>
      <c r="J731" s="243"/>
      <c r="K731" s="243"/>
      <c r="L731" s="249"/>
      <c r="M731" s="250"/>
      <c r="N731" s="251"/>
      <c r="O731" s="251"/>
      <c r="P731" s="251"/>
      <c r="Q731" s="251"/>
      <c r="R731" s="251"/>
      <c r="S731" s="251"/>
      <c r="T731" s="252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53" t="s">
        <v>470</v>
      </c>
      <c r="AU731" s="253" t="s">
        <v>82</v>
      </c>
      <c r="AV731" s="13" t="s">
        <v>82</v>
      </c>
      <c r="AW731" s="13" t="s">
        <v>33</v>
      </c>
      <c r="AX731" s="13" t="s">
        <v>72</v>
      </c>
      <c r="AY731" s="253" t="s">
        <v>128</v>
      </c>
    </row>
    <row r="732" s="15" customFormat="1">
      <c r="A732" s="15"/>
      <c r="B732" s="265"/>
      <c r="C732" s="266"/>
      <c r="D732" s="244" t="s">
        <v>470</v>
      </c>
      <c r="E732" s="267" t="s">
        <v>19</v>
      </c>
      <c r="F732" s="268" t="s">
        <v>1536</v>
      </c>
      <c r="G732" s="266"/>
      <c r="H732" s="267" t="s">
        <v>19</v>
      </c>
      <c r="I732" s="269"/>
      <c r="J732" s="266"/>
      <c r="K732" s="266"/>
      <c r="L732" s="270"/>
      <c r="M732" s="271"/>
      <c r="N732" s="272"/>
      <c r="O732" s="272"/>
      <c r="P732" s="272"/>
      <c r="Q732" s="272"/>
      <c r="R732" s="272"/>
      <c r="S732" s="272"/>
      <c r="T732" s="273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74" t="s">
        <v>470</v>
      </c>
      <c r="AU732" s="274" t="s">
        <v>82</v>
      </c>
      <c r="AV732" s="15" t="s">
        <v>80</v>
      </c>
      <c r="AW732" s="15" t="s">
        <v>33</v>
      </c>
      <c r="AX732" s="15" t="s">
        <v>72</v>
      </c>
      <c r="AY732" s="274" t="s">
        <v>128</v>
      </c>
    </row>
    <row r="733" s="13" customFormat="1">
      <c r="A733" s="13"/>
      <c r="B733" s="242"/>
      <c r="C733" s="243"/>
      <c r="D733" s="244" t="s">
        <v>470</v>
      </c>
      <c r="E733" s="245" t="s">
        <v>19</v>
      </c>
      <c r="F733" s="246" t="s">
        <v>1891</v>
      </c>
      <c r="G733" s="243"/>
      <c r="H733" s="247">
        <v>13.6</v>
      </c>
      <c r="I733" s="248"/>
      <c r="J733" s="243"/>
      <c r="K733" s="243"/>
      <c r="L733" s="249"/>
      <c r="M733" s="250"/>
      <c r="N733" s="251"/>
      <c r="O733" s="251"/>
      <c r="P733" s="251"/>
      <c r="Q733" s="251"/>
      <c r="R733" s="251"/>
      <c r="S733" s="251"/>
      <c r="T733" s="252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53" t="s">
        <v>470</v>
      </c>
      <c r="AU733" s="253" t="s">
        <v>82</v>
      </c>
      <c r="AV733" s="13" t="s">
        <v>82</v>
      </c>
      <c r="AW733" s="13" t="s">
        <v>33</v>
      </c>
      <c r="AX733" s="13" t="s">
        <v>72</v>
      </c>
      <c r="AY733" s="253" t="s">
        <v>128</v>
      </c>
    </row>
    <row r="734" s="15" customFormat="1">
      <c r="A734" s="15"/>
      <c r="B734" s="265"/>
      <c r="C734" s="266"/>
      <c r="D734" s="244" t="s">
        <v>470</v>
      </c>
      <c r="E734" s="267" t="s">
        <v>19</v>
      </c>
      <c r="F734" s="268" t="s">
        <v>1538</v>
      </c>
      <c r="G734" s="266"/>
      <c r="H734" s="267" t="s">
        <v>19</v>
      </c>
      <c r="I734" s="269"/>
      <c r="J734" s="266"/>
      <c r="K734" s="266"/>
      <c r="L734" s="270"/>
      <c r="M734" s="271"/>
      <c r="N734" s="272"/>
      <c r="O734" s="272"/>
      <c r="P734" s="272"/>
      <c r="Q734" s="272"/>
      <c r="R734" s="272"/>
      <c r="S734" s="272"/>
      <c r="T734" s="273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74" t="s">
        <v>470</v>
      </c>
      <c r="AU734" s="274" t="s">
        <v>82</v>
      </c>
      <c r="AV734" s="15" t="s">
        <v>80</v>
      </c>
      <c r="AW734" s="15" t="s">
        <v>33</v>
      </c>
      <c r="AX734" s="15" t="s">
        <v>72</v>
      </c>
      <c r="AY734" s="274" t="s">
        <v>128</v>
      </c>
    </row>
    <row r="735" s="13" customFormat="1">
      <c r="A735" s="13"/>
      <c r="B735" s="242"/>
      <c r="C735" s="243"/>
      <c r="D735" s="244" t="s">
        <v>470</v>
      </c>
      <c r="E735" s="245" t="s">
        <v>19</v>
      </c>
      <c r="F735" s="246" t="s">
        <v>1567</v>
      </c>
      <c r="G735" s="243"/>
      <c r="H735" s="247">
        <v>7.5</v>
      </c>
      <c r="I735" s="248"/>
      <c r="J735" s="243"/>
      <c r="K735" s="243"/>
      <c r="L735" s="249"/>
      <c r="M735" s="250"/>
      <c r="N735" s="251"/>
      <c r="O735" s="251"/>
      <c r="P735" s="251"/>
      <c r="Q735" s="251"/>
      <c r="R735" s="251"/>
      <c r="S735" s="251"/>
      <c r="T735" s="252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53" t="s">
        <v>470</v>
      </c>
      <c r="AU735" s="253" t="s">
        <v>82</v>
      </c>
      <c r="AV735" s="13" t="s">
        <v>82</v>
      </c>
      <c r="AW735" s="13" t="s">
        <v>33</v>
      </c>
      <c r="AX735" s="13" t="s">
        <v>72</v>
      </c>
      <c r="AY735" s="253" t="s">
        <v>128</v>
      </c>
    </row>
    <row r="736" s="14" customFormat="1">
      <c r="A736" s="14"/>
      <c r="B736" s="254"/>
      <c r="C736" s="255"/>
      <c r="D736" s="244" t="s">
        <v>470</v>
      </c>
      <c r="E736" s="256" t="s">
        <v>19</v>
      </c>
      <c r="F736" s="257" t="s">
        <v>494</v>
      </c>
      <c r="G736" s="255"/>
      <c r="H736" s="258">
        <v>55.200000000000003</v>
      </c>
      <c r="I736" s="259"/>
      <c r="J736" s="255"/>
      <c r="K736" s="255"/>
      <c r="L736" s="260"/>
      <c r="M736" s="261"/>
      <c r="N736" s="262"/>
      <c r="O736" s="262"/>
      <c r="P736" s="262"/>
      <c r="Q736" s="262"/>
      <c r="R736" s="262"/>
      <c r="S736" s="262"/>
      <c r="T736" s="263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4" t="s">
        <v>470</v>
      </c>
      <c r="AU736" s="264" t="s">
        <v>82</v>
      </c>
      <c r="AV736" s="14" t="s">
        <v>430</v>
      </c>
      <c r="AW736" s="14" t="s">
        <v>33</v>
      </c>
      <c r="AX736" s="14" t="s">
        <v>80</v>
      </c>
      <c r="AY736" s="264" t="s">
        <v>128</v>
      </c>
    </row>
    <row r="737" s="2" customFormat="1" ht="16.5" customHeight="1">
      <c r="A737" s="40"/>
      <c r="B737" s="41"/>
      <c r="C737" s="226" t="s">
        <v>916</v>
      </c>
      <c r="D737" s="226" t="s">
        <v>140</v>
      </c>
      <c r="E737" s="227" t="s">
        <v>1892</v>
      </c>
      <c r="F737" s="228" t="s">
        <v>1893</v>
      </c>
      <c r="G737" s="229" t="s">
        <v>524</v>
      </c>
      <c r="H737" s="230">
        <v>56.304000000000002</v>
      </c>
      <c r="I737" s="231"/>
      <c r="J737" s="232">
        <f>ROUND(I737*H737,2)</f>
        <v>0</v>
      </c>
      <c r="K737" s="233"/>
      <c r="L737" s="234"/>
      <c r="M737" s="235" t="s">
        <v>19</v>
      </c>
      <c r="N737" s="236" t="s">
        <v>43</v>
      </c>
      <c r="O737" s="86"/>
      <c r="P737" s="217">
        <f>O737*H737</f>
        <v>0</v>
      </c>
      <c r="Q737" s="217">
        <v>0.0035999999999999999</v>
      </c>
      <c r="R737" s="217">
        <f>Q737*H737</f>
        <v>0.2026944</v>
      </c>
      <c r="S737" s="217">
        <v>0</v>
      </c>
      <c r="T737" s="218">
        <f>S737*H737</f>
        <v>0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19" t="s">
        <v>143</v>
      </c>
      <c r="AT737" s="219" t="s">
        <v>140</v>
      </c>
      <c r="AU737" s="219" t="s">
        <v>82</v>
      </c>
      <c r="AY737" s="19" t="s">
        <v>128</v>
      </c>
      <c r="BE737" s="220">
        <f>IF(N737="základní",J737,0)</f>
        <v>0</v>
      </c>
      <c r="BF737" s="220">
        <f>IF(N737="snížená",J737,0)</f>
        <v>0</v>
      </c>
      <c r="BG737" s="220">
        <f>IF(N737="zákl. přenesená",J737,0)</f>
        <v>0</v>
      </c>
      <c r="BH737" s="220">
        <f>IF(N737="sníž. přenesená",J737,0)</f>
        <v>0</v>
      </c>
      <c r="BI737" s="220">
        <f>IF(N737="nulová",J737,0)</f>
        <v>0</v>
      </c>
      <c r="BJ737" s="19" t="s">
        <v>80</v>
      </c>
      <c r="BK737" s="220">
        <f>ROUND(I737*H737,2)</f>
        <v>0</v>
      </c>
      <c r="BL737" s="19" t="s">
        <v>135</v>
      </c>
      <c r="BM737" s="219" t="s">
        <v>1894</v>
      </c>
    </row>
    <row r="738" s="13" customFormat="1">
      <c r="A738" s="13"/>
      <c r="B738" s="242"/>
      <c r="C738" s="243"/>
      <c r="D738" s="244" t="s">
        <v>470</v>
      </c>
      <c r="E738" s="245" t="s">
        <v>19</v>
      </c>
      <c r="F738" s="246" t="s">
        <v>1895</v>
      </c>
      <c r="G738" s="243"/>
      <c r="H738" s="247">
        <v>56.304000000000002</v>
      </c>
      <c r="I738" s="248"/>
      <c r="J738" s="243"/>
      <c r="K738" s="243"/>
      <c r="L738" s="249"/>
      <c r="M738" s="250"/>
      <c r="N738" s="251"/>
      <c r="O738" s="251"/>
      <c r="P738" s="251"/>
      <c r="Q738" s="251"/>
      <c r="R738" s="251"/>
      <c r="S738" s="251"/>
      <c r="T738" s="252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53" t="s">
        <v>470</v>
      </c>
      <c r="AU738" s="253" t="s">
        <v>82</v>
      </c>
      <c r="AV738" s="13" t="s">
        <v>82</v>
      </c>
      <c r="AW738" s="13" t="s">
        <v>33</v>
      </c>
      <c r="AX738" s="13" t="s">
        <v>80</v>
      </c>
      <c r="AY738" s="253" t="s">
        <v>128</v>
      </c>
    </row>
    <row r="739" s="2" customFormat="1" ht="24.15" customHeight="1">
      <c r="A739" s="40"/>
      <c r="B739" s="41"/>
      <c r="C739" s="207" t="s">
        <v>950</v>
      </c>
      <c r="D739" s="207" t="s">
        <v>131</v>
      </c>
      <c r="E739" s="208" t="s">
        <v>1896</v>
      </c>
      <c r="F739" s="209" t="s">
        <v>1897</v>
      </c>
      <c r="G739" s="210" t="s">
        <v>524</v>
      </c>
      <c r="H739" s="211">
        <v>55.200000000000003</v>
      </c>
      <c r="I739" s="212"/>
      <c r="J739" s="213">
        <f>ROUND(I739*H739,2)</f>
        <v>0</v>
      </c>
      <c r="K739" s="214"/>
      <c r="L739" s="46"/>
      <c r="M739" s="215" t="s">
        <v>19</v>
      </c>
      <c r="N739" s="216" t="s">
        <v>43</v>
      </c>
      <c r="O739" s="86"/>
      <c r="P739" s="217">
        <f>O739*H739</f>
        <v>0</v>
      </c>
      <c r="Q739" s="217">
        <v>0</v>
      </c>
      <c r="R739" s="217">
        <f>Q739*H739</f>
        <v>0</v>
      </c>
      <c r="S739" s="217">
        <v>0</v>
      </c>
      <c r="T739" s="218">
        <f>S739*H739</f>
        <v>0</v>
      </c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R739" s="219" t="s">
        <v>135</v>
      </c>
      <c r="AT739" s="219" t="s">
        <v>131</v>
      </c>
      <c r="AU739" s="219" t="s">
        <v>82</v>
      </c>
      <c r="AY739" s="19" t="s">
        <v>128</v>
      </c>
      <c r="BE739" s="220">
        <f>IF(N739="základní",J739,0)</f>
        <v>0</v>
      </c>
      <c r="BF739" s="220">
        <f>IF(N739="snížená",J739,0)</f>
        <v>0</v>
      </c>
      <c r="BG739" s="220">
        <f>IF(N739="zákl. přenesená",J739,0)</f>
        <v>0</v>
      </c>
      <c r="BH739" s="220">
        <f>IF(N739="sníž. přenesená",J739,0)</f>
        <v>0</v>
      </c>
      <c r="BI739" s="220">
        <f>IF(N739="nulová",J739,0)</f>
        <v>0</v>
      </c>
      <c r="BJ739" s="19" t="s">
        <v>80</v>
      </c>
      <c r="BK739" s="220">
        <f>ROUND(I739*H739,2)</f>
        <v>0</v>
      </c>
      <c r="BL739" s="19" t="s">
        <v>135</v>
      </c>
      <c r="BM739" s="219" t="s">
        <v>1898</v>
      </c>
    </row>
    <row r="740" s="2" customFormat="1">
      <c r="A740" s="40"/>
      <c r="B740" s="41"/>
      <c r="C740" s="42"/>
      <c r="D740" s="221" t="s">
        <v>137</v>
      </c>
      <c r="E740" s="42"/>
      <c r="F740" s="222" t="s">
        <v>1899</v>
      </c>
      <c r="G740" s="42"/>
      <c r="H740" s="42"/>
      <c r="I740" s="223"/>
      <c r="J740" s="42"/>
      <c r="K740" s="42"/>
      <c r="L740" s="46"/>
      <c r="M740" s="224"/>
      <c r="N740" s="225"/>
      <c r="O740" s="86"/>
      <c r="P740" s="86"/>
      <c r="Q740" s="86"/>
      <c r="R740" s="86"/>
      <c r="S740" s="86"/>
      <c r="T740" s="87"/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T740" s="19" t="s">
        <v>137</v>
      </c>
      <c r="AU740" s="19" t="s">
        <v>82</v>
      </c>
    </row>
    <row r="741" s="15" customFormat="1">
      <c r="A741" s="15"/>
      <c r="B741" s="265"/>
      <c r="C741" s="266"/>
      <c r="D741" s="244" t="s">
        <v>470</v>
      </c>
      <c r="E741" s="267" t="s">
        <v>19</v>
      </c>
      <c r="F741" s="268" t="s">
        <v>1534</v>
      </c>
      <c r="G741" s="266"/>
      <c r="H741" s="267" t="s">
        <v>19</v>
      </c>
      <c r="I741" s="269"/>
      <c r="J741" s="266"/>
      <c r="K741" s="266"/>
      <c r="L741" s="270"/>
      <c r="M741" s="271"/>
      <c r="N741" s="272"/>
      <c r="O741" s="272"/>
      <c r="P741" s="272"/>
      <c r="Q741" s="272"/>
      <c r="R741" s="272"/>
      <c r="S741" s="272"/>
      <c r="T741" s="273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74" t="s">
        <v>470</v>
      </c>
      <c r="AU741" s="274" t="s">
        <v>82</v>
      </c>
      <c r="AV741" s="15" t="s">
        <v>80</v>
      </c>
      <c r="AW741" s="15" t="s">
        <v>33</v>
      </c>
      <c r="AX741" s="15" t="s">
        <v>72</v>
      </c>
      <c r="AY741" s="274" t="s">
        <v>128</v>
      </c>
    </row>
    <row r="742" s="13" customFormat="1">
      <c r="A742" s="13"/>
      <c r="B742" s="242"/>
      <c r="C742" s="243"/>
      <c r="D742" s="244" t="s">
        <v>470</v>
      </c>
      <c r="E742" s="245" t="s">
        <v>19</v>
      </c>
      <c r="F742" s="246" t="s">
        <v>1566</v>
      </c>
      <c r="G742" s="243"/>
      <c r="H742" s="247">
        <v>34.100000000000001</v>
      </c>
      <c r="I742" s="248"/>
      <c r="J742" s="243"/>
      <c r="K742" s="243"/>
      <c r="L742" s="249"/>
      <c r="M742" s="250"/>
      <c r="N742" s="251"/>
      <c r="O742" s="251"/>
      <c r="P742" s="251"/>
      <c r="Q742" s="251"/>
      <c r="R742" s="251"/>
      <c r="S742" s="251"/>
      <c r="T742" s="252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53" t="s">
        <v>470</v>
      </c>
      <c r="AU742" s="253" t="s">
        <v>82</v>
      </c>
      <c r="AV742" s="13" t="s">
        <v>82</v>
      </c>
      <c r="AW742" s="13" t="s">
        <v>33</v>
      </c>
      <c r="AX742" s="13" t="s">
        <v>72</v>
      </c>
      <c r="AY742" s="253" t="s">
        <v>128</v>
      </c>
    </row>
    <row r="743" s="15" customFormat="1">
      <c r="A743" s="15"/>
      <c r="B743" s="265"/>
      <c r="C743" s="266"/>
      <c r="D743" s="244" t="s">
        <v>470</v>
      </c>
      <c r="E743" s="267" t="s">
        <v>19</v>
      </c>
      <c r="F743" s="268" t="s">
        <v>1536</v>
      </c>
      <c r="G743" s="266"/>
      <c r="H743" s="267" t="s">
        <v>19</v>
      </c>
      <c r="I743" s="269"/>
      <c r="J743" s="266"/>
      <c r="K743" s="266"/>
      <c r="L743" s="270"/>
      <c r="M743" s="271"/>
      <c r="N743" s="272"/>
      <c r="O743" s="272"/>
      <c r="P743" s="272"/>
      <c r="Q743" s="272"/>
      <c r="R743" s="272"/>
      <c r="S743" s="272"/>
      <c r="T743" s="273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74" t="s">
        <v>470</v>
      </c>
      <c r="AU743" s="274" t="s">
        <v>82</v>
      </c>
      <c r="AV743" s="15" t="s">
        <v>80</v>
      </c>
      <c r="AW743" s="15" t="s">
        <v>33</v>
      </c>
      <c r="AX743" s="15" t="s">
        <v>72</v>
      </c>
      <c r="AY743" s="274" t="s">
        <v>128</v>
      </c>
    </row>
    <row r="744" s="13" customFormat="1">
      <c r="A744" s="13"/>
      <c r="B744" s="242"/>
      <c r="C744" s="243"/>
      <c r="D744" s="244" t="s">
        <v>470</v>
      </c>
      <c r="E744" s="245" t="s">
        <v>19</v>
      </c>
      <c r="F744" s="246" t="s">
        <v>1891</v>
      </c>
      <c r="G744" s="243"/>
      <c r="H744" s="247">
        <v>13.6</v>
      </c>
      <c r="I744" s="248"/>
      <c r="J744" s="243"/>
      <c r="K744" s="243"/>
      <c r="L744" s="249"/>
      <c r="M744" s="250"/>
      <c r="N744" s="251"/>
      <c r="O744" s="251"/>
      <c r="P744" s="251"/>
      <c r="Q744" s="251"/>
      <c r="R744" s="251"/>
      <c r="S744" s="251"/>
      <c r="T744" s="252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53" t="s">
        <v>470</v>
      </c>
      <c r="AU744" s="253" t="s">
        <v>82</v>
      </c>
      <c r="AV744" s="13" t="s">
        <v>82</v>
      </c>
      <c r="AW744" s="13" t="s">
        <v>33</v>
      </c>
      <c r="AX744" s="13" t="s">
        <v>72</v>
      </c>
      <c r="AY744" s="253" t="s">
        <v>128</v>
      </c>
    </row>
    <row r="745" s="15" customFormat="1">
      <c r="A745" s="15"/>
      <c r="B745" s="265"/>
      <c r="C745" s="266"/>
      <c r="D745" s="244" t="s">
        <v>470</v>
      </c>
      <c r="E745" s="267" t="s">
        <v>19</v>
      </c>
      <c r="F745" s="268" t="s">
        <v>1538</v>
      </c>
      <c r="G745" s="266"/>
      <c r="H745" s="267" t="s">
        <v>19</v>
      </c>
      <c r="I745" s="269"/>
      <c r="J745" s="266"/>
      <c r="K745" s="266"/>
      <c r="L745" s="270"/>
      <c r="M745" s="271"/>
      <c r="N745" s="272"/>
      <c r="O745" s="272"/>
      <c r="P745" s="272"/>
      <c r="Q745" s="272"/>
      <c r="R745" s="272"/>
      <c r="S745" s="272"/>
      <c r="T745" s="273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74" t="s">
        <v>470</v>
      </c>
      <c r="AU745" s="274" t="s">
        <v>82</v>
      </c>
      <c r="AV745" s="15" t="s">
        <v>80</v>
      </c>
      <c r="AW745" s="15" t="s">
        <v>33</v>
      </c>
      <c r="AX745" s="15" t="s">
        <v>72</v>
      </c>
      <c r="AY745" s="274" t="s">
        <v>128</v>
      </c>
    </row>
    <row r="746" s="13" customFormat="1">
      <c r="A746" s="13"/>
      <c r="B746" s="242"/>
      <c r="C746" s="243"/>
      <c r="D746" s="244" t="s">
        <v>470</v>
      </c>
      <c r="E746" s="245" t="s">
        <v>19</v>
      </c>
      <c r="F746" s="246" t="s">
        <v>1567</v>
      </c>
      <c r="G746" s="243"/>
      <c r="H746" s="247">
        <v>7.5</v>
      </c>
      <c r="I746" s="248"/>
      <c r="J746" s="243"/>
      <c r="K746" s="243"/>
      <c r="L746" s="249"/>
      <c r="M746" s="250"/>
      <c r="N746" s="251"/>
      <c r="O746" s="251"/>
      <c r="P746" s="251"/>
      <c r="Q746" s="251"/>
      <c r="R746" s="251"/>
      <c r="S746" s="251"/>
      <c r="T746" s="252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53" t="s">
        <v>470</v>
      </c>
      <c r="AU746" s="253" t="s">
        <v>82</v>
      </c>
      <c r="AV746" s="13" t="s">
        <v>82</v>
      </c>
      <c r="AW746" s="13" t="s">
        <v>33</v>
      </c>
      <c r="AX746" s="13" t="s">
        <v>72</v>
      </c>
      <c r="AY746" s="253" t="s">
        <v>128</v>
      </c>
    </row>
    <row r="747" s="14" customFormat="1">
      <c r="A747" s="14"/>
      <c r="B747" s="254"/>
      <c r="C747" s="255"/>
      <c r="D747" s="244" t="s">
        <v>470</v>
      </c>
      <c r="E747" s="256" t="s">
        <v>19</v>
      </c>
      <c r="F747" s="257" t="s">
        <v>494</v>
      </c>
      <c r="G747" s="255"/>
      <c r="H747" s="258">
        <v>55.200000000000003</v>
      </c>
      <c r="I747" s="259"/>
      <c r="J747" s="255"/>
      <c r="K747" s="255"/>
      <c r="L747" s="260"/>
      <c r="M747" s="261"/>
      <c r="N747" s="262"/>
      <c r="O747" s="262"/>
      <c r="P747" s="262"/>
      <c r="Q747" s="262"/>
      <c r="R747" s="262"/>
      <c r="S747" s="262"/>
      <c r="T747" s="263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64" t="s">
        <v>470</v>
      </c>
      <c r="AU747" s="264" t="s">
        <v>82</v>
      </c>
      <c r="AV747" s="14" t="s">
        <v>430</v>
      </c>
      <c r="AW747" s="14" t="s">
        <v>33</v>
      </c>
      <c r="AX747" s="14" t="s">
        <v>80</v>
      </c>
      <c r="AY747" s="264" t="s">
        <v>128</v>
      </c>
    </row>
    <row r="748" s="2" customFormat="1" ht="16.5" customHeight="1">
      <c r="A748" s="40"/>
      <c r="B748" s="41"/>
      <c r="C748" s="226" t="s">
        <v>955</v>
      </c>
      <c r="D748" s="226" t="s">
        <v>140</v>
      </c>
      <c r="E748" s="227" t="s">
        <v>1900</v>
      </c>
      <c r="F748" s="228" t="s">
        <v>1901</v>
      </c>
      <c r="G748" s="229" t="s">
        <v>524</v>
      </c>
      <c r="H748" s="230">
        <v>64.335999999999999</v>
      </c>
      <c r="I748" s="231"/>
      <c r="J748" s="232">
        <f>ROUND(I748*H748,2)</f>
        <v>0</v>
      </c>
      <c r="K748" s="233"/>
      <c r="L748" s="234"/>
      <c r="M748" s="235" t="s">
        <v>19</v>
      </c>
      <c r="N748" s="236" t="s">
        <v>43</v>
      </c>
      <c r="O748" s="86"/>
      <c r="P748" s="217">
        <f>O748*H748</f>
        <v>0</v>
      </c>
      <c r="Q748" s="217">
        <v>0.00040000000000000002</v>
      </c>
      <c r="R748" s="217">
        <f>Q748*H748</f>
        <v>0.025734400000000001</v>
      </c>
      <c r="S748" s="217">
        <v>0</v>
      </c>
      <c r="T748" s="218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19" t="s">
        <v>143</v>
      </c>
      <c r="AT748" s="219" t="s">
        <v>140</v>
      </c>
      <c r="AU748" s="219" t="s">
        <v>82</v>
      </c>
      <c r="AY748" s="19" t="s">
        <v>128</v>
      </c>
      <c r="BE748" s="220">
        <f>IF(N748="základní",J748,0)</f>
        <v>0</v>
      </c>
      <c r="BF748" s="220">
        <f>IF(N748="snížená",J748,0)</f>
        <v>0</v>
      </c>
      <c r="BG748" s="220">
        <f>IF(N748="zákl. přenesená",J748,0)</f>
        <v>0</v>
      </c>
      <c r="BH748" s="220">
        <f>IF(N748="sníž. přenesená",J748,0)</f>
        <v>0</v>
      </c>
      <c r="BI748" s="220">
        <f>IF(N748="nulová",J748,0)</f>
        <v>0</v>
      </c>
      <c r="BJ748" s="19" t="s">
        <v>80</v>
      </c>
      <c r="BK748" s="220">
        <f>ROUND(I748*H748,2)</f>
        <v>0</v>
      </c>
      <c r="BL748" s="19" t="s">
        <v>135</v>
      </c>
      <c r="BM748" s="219" t="s">
        <v>1902</v>
      </c>
    </row>
    <row r="749" s="13" customFormat="1">
      <c r="A749" s="13"/>
      <c r="B749" s="242"/>
      <c r="C749" s="243"/>
      <c r="D749" s="244" t="s">
        <v>470</v>
      </c>
      <c r="E749" s="245" t="s">
        <v>19</v>
      </c>
      <c r="F749" s="246" t="s">
        <v>1903</v>
      </c>
      <c r="G749" s="243"/>
      <c r="H749" s="247">
        <v>64.335999999999999</v>
      </c>
      <c r="I749" s="248"/>
      <c r="J749" s="243"/>
      <c r="K749" s="243"/>
      <c r="L749" s="249"/>
      <c r="M749" s="250"/>
      <c r="N749" s="251"/>
      <c r="O749" s="251"/>
      <c r="P749" s="251"/>
      <c r="Q749" s="251"/>
      <c r="R749" s="251"/>
      <c r="S749" s="251"/>
      <c r="T749" s="252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53" t="s">
        <v>470</v>
      </c>
      <c r="AU749" s="253" t="s">
        <v>82</v>
      </c>
      <c r="AV749" s="13" t="s">
        <v>82</v>
      </c>
      <c r="AW749" s="13" t="s">
        <v>33</v>
      </c>
      <c r="AX749" s="13" t="s">
        <v>80</v>
      </c>
      <c r="AY749" s="253" t="s">
        <v>128</v>
      </c>
    </row>
    <row r="750" s="2" customFormat="1" ht="24.15" customHeight="1">
      <c r="A750" s="40"/>
      <c r="B750" s="41"/>
      <c r="C750" s="207" t="s">
        <v>967</v>
      </c>
      <c r="D750" s="207" t="s">
        <v>131</v>
      </c>
      <c r="E750" s="208" t="s">
        <v>153</v>
      </c>
      <c r="F750" s="209" t="s">
        <v>154</v>
      </c>
      <c r="G750" s="210" t="s">
        <v>155</v>
      </c>
      <c r="H750" s="237"/>
      <c r="I750" s="212"/>
      <c r="J750" s="213">
        <f>ROUND(I750*H750,2)</f>
        <v>0</v>
      </c>
      <c r="K750" s="214"/>
      <c r="L750" s="46"/>
      <c r="M750" s="215" t="s">
        <v>19</v>
      </c>
      <c r="N750" s="216" t="s">
        <v>43</v>
      </c>
      <c r="O750" s="86"/>
      <c r="P750" s="217">
        <f>O750*H750</f>
        <v>0</v>
      </c>
      <c r="Q750" s="217">
        <v>0</v>
      </c>
      <c r="R750" s="217">
        <f>Q750*H750</f>
        <v>0</v>
      </c>
      <c r="S750" s="217">
        <v>0</v>
      </c>
      <c r="T750" s="218">
        <f>S750*H750</f>
        <v>0</v>
      </c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R750" s="219" t="s">
        <v>135</v>
      </c>
      <c r="AT750" s="219" t="s">
        <v>131</v>
      </c>
      <c r="AU750" s="219" t="s">
        <v>82</v>
      </c>
      <c r="AY750" s="19" t="s">
        <v>128</v>
      </c>
      <c r="BE750" s="220">
        <f>IF(N750="základní",J750,0)</f>
        <v>0</v>
      </c>
      <c r="BF750" s="220">
        <f>IF(N750="snížená",J750,0)</f>
        <v>0</v>
      </c>
      <c r="BG750" s="220">
        <f>IF(N750="zákl. přenesená",J750,0)</f>
        <v>0</v>
      </c>
      <c r="BH750" s="220">
        <f>IF(N750="sníž. přenesená",J750,0)</f>
        <v>0</v>
      </c>
      <c r="BI750" s="220">
        <f>IF(N750="nulová",J750,0)</f>
        <v>0</v>
      </c>
      <c r="BJ750" s="19" t="s">
        <v>80</v>
      </c>
      <c r="BK750" s="220">
        <f>ROUND(I750*H750,2)</f>
        <v>0</v>
      </c>
      <c r="BL750" s="19" t="s">
        <v>135</v>
      </c>
      <c r="BM750" s="219" t="s">
        <v>1904</v>
      </c>
    </row>
    <row r="751" s="2" customFormat="1">
      <c r="A751" s="40"/>
      <c r="B751" s="41"/>
      <c r="C751" s="42"/>
      <c r="D751" s="221" t="s">
        <v>137</v>
      </c>
      <c r="E751" s="42"/>
      <c r="F751" s="222" t="s">
        <v>157</v>
      </c>
      <c r="G751" s="42"/>
      <c r="H751" s="42"/>
      <c r="I751" s="223"/>
      <c r="J751" s="42"/>
      <c r="K751" s="42"/>
      <c r="L751" s="46"/>
      <c r="M751" s="224"/>
      <c r="N751" s="225"/>
      <c r="O751" s="86"/>
      <c r="P751" s="86"/>
      <c r="Q751" s="86"/>
      <c r="R751" s="86"/>
      <c r="S751" s="86"/>
      <c r="T751" s="87"/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T751" s="19" t="s">
        <v>137</v>
      </c>
      <c r="AU751" s="19" t="s">
        <v>82</v>
      </c>
    </row>
    <row r="752" s="12" customFormat="1" ht="22.8" customHeight="1">
      <c r="A752" s="12"/>
      <c r="B752" s="191"/>
      <c r="C752" s="192"/>
      <c r="D752" s="193" t="s">
        <v>71</v>
      </c>
      <c r="E752" s="205" t="s">
        <v>1905</v>
      </c>
      <c r="F752" s="205" t="s">
        <v>1906</v>
      </c>
      <c r="G752" s="192"/>
      <c r="H752" s="192"/>
      <c r="I752" s="195"/>
      <c r="J752" s="206">
        <f>BK752</f>
        <v>0</v>
      </c>
      <c r="K752" s="192"/>
      <c r="L752" s="197"/>
      <c r="M752" s="198"/>
      <c r="N752" s="199"/>
      <c r="O752" s="199"/>
      <c r="P752" s="200">
        <f>SUM(P753:P761)</f>
        <v>0</v>
      </c>
      <c r="Q752" s="199"/>
      <c r="R752" s="200">
        <f>SUM(R753:R761)</f>
        <v>0.012800000000000001</v>
      </c>
      <c r="S752" s="199"/>
      <c r="T752" s="201">
        <f>SUM(T753:T761)</f>
        <v>0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202" t="s">
        <v>82</v>
      </c>
      <c r="AT752" s="203" t="s">
        <v>71</v>
      </c>
      <c r="AU752" s="203" t="s">
        <v>80</v>
      </c>
      <c r="AY752" s="202" t="s">
        <v>128</v>
      </c>
      <c r="BK752" s="204">
        <f>SUM(BK753:BK761)</f>
        <v>0</v>
      </c>
    </row>
    <row r="753" s="2" customFormat="1" ht="16.5" customHeight="1">
      <c r="A753" s="40"/>
      <c r="B753" s="41"/>
      <c r="C753" s="207" t="s">
        <v>984</v>
      </c>
      <c r="D753" s="207" t="s">
        <v>131</v>
      </c>
      <c r="E753" s="208" t="s">
        <v>1907</v>
      </c>
      <c r="F753" s="209" t="s">
        <v>1908</v>
      </c>
      <c r="G753" s="210" t="s">
        <v>240</v>
      </c>
      <c r="H753" s="211">
        <v>2</v>
      </c>
      <c r="I753" s="212"/>
      <c r="J753" s="213">
        <f>ROUND(I753*H753,2)</f>
        <v>0</v>
      </c>
      <c r="K753" s="214"/>
      <c r="L753" s="46"/>
      <c r="M753" s="215" t="s">
        <v>19</v>
      </c>
      <c r="N753" s="216" t="s">
        <v>43</v>
      </c>
      <c r="O753" s="86"/>
      <c r="P753" s="217">
        <f>O753*H753</f>
        <v>0</v>
      </c>
      <c r="Q753" s="217">
        <v>0</v>
      </c>
      <c r="R753" s="217">
        <f>Q753*H753</f>
        <v>0</v>
      </c>
      <c r="S753" s="217">
        <v>0</v>
      </c>
      <c r="T753" s="218">
        <f>S753*H753</f>
        <v>0</v>
      </c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R753" s="219" t="s">
        <v>135</v>
      </c>
      <c r="AT753" s="219" t="s">
        <v>131</v>
      </c>
      <c r="AU753" s="219" t="s">
        <v>82</v>
      </c>
      <c r="AY753" s="19" t="s">
        <v>128</v>
      </c>
      <c r="BE753" s="220">
        <f>IF(N753="základní",J753,0)</f>
        <v>0</v>
      </c>
      <c r="BF753" s="220">
        <f>IF(N753="snížená",J753,0)</f>
        <v>0</v>
      </c>
      <c r="BG753" s="220">
        <f>IF(N753="zákl. přenesená",J753,0)</f>
        <v>0</v>
      </c>
      <c r="BH753" s="220">
        <f>IF(N753="sníž. přenesená",J753,0)</f>
        <v>0</v>
      </c>
      <c r="BI753" s="220">
        <f>IF(N753="nulová",J753,0)</f>
        <v>0</v>
      </c>
      <c r="BJ753" s="19" t="s">
        <v>80</v>
      </c>
      <c r="BK753" s="220">
        <f>ROUND(I753*H753,2)</f>
        <v>0</v>
      </c>
      <c r="BL753" s="19" t="s">
        <v>135</v>
      </c>
      <c r="BM753" s="219" t="s">
        <v>1909</v>
      </c>
    </row>
    <row r="754" s="2" customFormat="1">
      <c r="A754" s="40"/>
      <c r="B754" s="41"/>
      <c r="C754" s="42"/>
      <c r="D754" s="221" t="s">
        <v>137</v>
      </c>
      <c r="E754" s="42"/>
      <c r="F754" s="222" t="s">
        <v>1910</v>
      </c>
      <c r="G754" s="42"/>
      <c r="H754" s="42"/>
      <c r="I754" s="223"/>
      <c r="J754" s="42"/>
      <c r="K754" s="42"/>
      <c r="L754" s="46"/>
      <c r="M754" s="224"/>
      <c r="N754" s="225"/>
      <c r="O754" s="86"/>
      <c r="P754" s="86"/>
      <c r="Q754" s="86"/>
      <c r="R754" s="86"/>
      <c r="S754" s="86"/>
      <c r="T754" s="87"/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T754" s="19" t="s">
        <v>137</v>
      </c>
      <c r="AU754" s="19" t="s">
        <v>82</v>
      </c>
    </row>
    <row r="755" s="2" customFormat="1" ht="33" customHeight="1">
      <c r="A755" s="40"/>
      <c r="B755" s="41"/>
      <c r="C755" s="226" t="s">
        <v>989</v>
      </c>
      <c r="D755" s="226" t="s">
        <v>140</v>
      </c>
      <c r="E755" s="227" t="s">
        <v>1911</v>
      </c>
      <c r="F755" s="228" t="s">
        <v>1912</v>
      </c>
      <c r="G755" s="229" t="s">
        <v>240</v>
      </c>
      <c r="H755" s="230">
        <v>2</v>
      </c>
      <c r="I755" s="231"/>
      <c r="J755" s="232">
        <f>ROUND(I755*H755,2)</f>
        <v>0</v>
      </c>
      <c r="K755" s="233"/>
      <c r="L755" s="234"/>
      <c r="M755" s="235" t="s">
        <v>19</v>
      </c>
      <c r="N755" s="236" t="s">
        <v>43</v>
      </c>
      <c r="O755" s="86"/>
      <c r="P755" s="217">
        <f>O755*H755</f>
        <v>0</v>
      </c>
      <c r="Q755" s="217">
        <v>0.0016000000000000001</v>
      </c>
      <c r="R755" s="217">
        <f>Q755*H755</f>
        <v>0.0032000000000000002</v>
      </c>
      <c r="S755" s="217">
        <v>0</v>
      </c>
      <c r="T755" s="218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19" t="s">
        <v>143</v>
      </c>
      <c r="AT755" s="219" t="s">
        <v>140</v>
      </c>
      <c r="AU755" s="219" t="s">
        <v>82</v>
      </c>
      <c r="AY755" s="19" t="s">
        <v>128</v>
      </c>
      <c r="BE755" s="220">
        <f>IF(N755="základní",J755,0)</f>
        <v>0</v>
      </c>
      <c r="BF755" s="220">
        <f>IF(N755="snížená",J755,0)</f>
        <v>0</v>
      </c>
      <c r="BG755" s="220">
        <f>IF(N755="zákl. přenesená",J755,0)</f>
        <v>0</v>
      </c>
      <c r="BH755" s="220">
        <f>IF(N755="sníž. přenesená",J755,0)</f>
        <v>0</v>
      </c>
      <c r="BI755" s="220">
        <f>IF(N755="nulová",J755,0)</f>
        <v>0</v>
      </c>
      <c r="BJ755" s="19" t="s">
        <v>80</v>
      </c>
      <c r="BK755" s="220">
        <f>ROUND(I755*H755,2)</f>
        <v>0</v>
      </c>
      <c r="BL755" s="19" t="s">
        <v>135</v>
      </c>
      <c r="BM755" s="219" t="s">
        <v>1913</v>
      </c>
    </row>
    <row r="756" s="2" customFormat="1" ht="16.5" customHeight="1">
      <c r="A756" s="40"/>
      <c r="B756" s="41"/>
      <c r="C756" s="207" t="s">
        <v>994</v>
      </c>
      <c r="D756" s="207" t="s">
        <v>131</v>
      </c>
      <c r="E756" s="208" t="s">
        <v>1914</v>
      </c>
      <c r="F756" s="209" t="s">
        <v>1915</v>
      </c>
      <c r="G756" s="210" t="s">
        <v>240</v>
      </c>
      <c r="H756" s="211">
        <v>6</v>
      </c>
      <c r="I756" s="212"/>
      <c r="J756" s="213">
        <f>ROUND(I756*H756,2)</f>
        <v>0</v>
      </c>
      <c r="K756" s="214"/>
      <c r="L756" s="46"/>
      <c r="M756" s="215" t="s">
        <v>19</v>
      </c>
      <c r="N756" s="216" t="s">
        <v>43</v>
      </c>
      <c r="O756" s="86"/>
      <c r="P756" s="217">
        <f>O756*H756</f>
        <v>0</v>
      </c>
      <c r="Q756" s="217">
        <v>0</v>
      </c>
      <c r="R756" s="217">
        <f>Q756*H756</f>
        <v>0</v>
      </c>
      <c r="S756" s="217">
        <v>0</v>
      </c>
      <c r="T756" s="218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19" t="s">
        <v>135</v>
      </c>
      <c r="AT756" s="219" t="s">
        <v>131</v>
      </c>
      <c r="AU756" s="219" t="s">
        <v>82</v>
      </c>
      <c r="AY756" s="19" t="s">
        <v>128</v>
      </c>
      <c r="BE756" s="220">
        <f>IF(N756="základní",J756,0)</f>
        <v>0</v>
      </c>
      <c r="BF756" s="220">
        <f>IF(N756="snížená",J756,0)</f>
        <v>0</v>
      </c>
      <c r="BG756" s="220">
        <f>IF(N756="zákl. přenesená",J756,0)</f>
        <v>0</v>
      </c>
      <c r="BH756" s="220">
        <f>IF(N756="sníž. přenesená",J756,0)</f>
        <v>0</v>
      </c>
      <c r="BI756" s="220">
        <f>IF(N756="nulová",J756,0)</f>
        <v>0</v>
      </c>
      <c r="BJ756" s="19" t="s">
        <v>80</v>
      </c>
      <c r="BK756" s="220">
        <f>ROUND(I756*H756,2)</f>
        <v>0</v>
      </c>
      <c r="BL756" s="19" t="s">
        <v>135</v>
      </c>
      <c r="BM756" s="219" t="s">
        <v>1916</v>
      </c>
    </row>
    <row r="757" s="2" customFormat="1">
      <c r="A757" s="40"/>
      <c r="B757" s="41"/>
      <c r="C757" s="42"/>
      <c r="D757" s="221" t="s">
        <v>137</v>
      </c>
      <c r="E757" s="42"/>
      <c r="F757" s="222" t="s">
        <v>1917</v>
      </c>
      <c r="G757" s="42"/>
      <c r="H757" s="42"/>
      <c r="I757" s="223"/>
      <c r="J757" s="42"/>
      <c r="K757" s="42"/>
      <c r="L757" s="46"/>
      <c r="M757" s="224"/>
      <c r="N757" s="225"/>
      <c r="O757" s="86"/>
      <c r="P757" s="86"/>
      <c r="Q757" s="86"/>
      <c r="R757" s="86"/>
      <c r="S757" s="86"/>
      <c r="T757" s="87"/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T757" s="19" t="s">
        <v>137</v>
      </c>
      <c r="AU757" s="19" t="s">
        <v>82</v>
      </c>
    </row>
    <row r="758" s="2" customFormat="1" ht="24.15" customHeight="1">
      <c r="A758" s="40"/>
      <c r="B758" s="41"/>
      <c r="C758" s="226" t="s">
        <v>1006</v>
      </c>
      <c r="D758" s="226" t="s">
        <v>140</v>
      </c>
      <c r="E758" s="227" t="s">
        <v>1918</v>
      </c>
      <c r="F758" s="228" t="s">
        <v>1919</v>
      </c>
      <c r="G758" s="229" t="s">
        <v>240</v>
      </c>
      <c r="H758" s="230">
        <v>5</v>
      </c>
      <c r="I758" s="231"/>
      <c r="J758" s="232">
        <f>ROUND(I758*H758,2)</f>
        <v>0</v>
      </c>
      <c r="K758" s="233"/>
      <c r="L758" s="234"/>
      <c r="M758" s="235" t="s">
        <v>19</v>
      </c>
      <c r="N758" s="236" t="s">
        <v>43</v>
      </c>
      <c r="O758" s="86"/>
      <c r="P758" s="217">
        <f>O758*H758</f>
        <v>0</v>
      </c>
      <c r="Q758" s="217">
        <v>0.0016000000000000001</v>
      </c>
      <c r="R758" s="217">
        <f>Q758*H758</f>
        <v>0.0080000000000000002</v>
      </c>
      <c r="S758" s="217">
        <v>0</v>
      </c>
      <c r="T758" s="218">
        <f>S758*H758</f>
        <v>0</v>
      </c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R758" s="219" t="s">
        <v>143</v>
      </c>
      <c r="AT758" s="219" t="s">
        <v>140</v>
      </c>
      <c r="AU758" s="219" t="s">
        <v>82</v>
      </c>
      <c r="AY758" s="19" t="s">
        <v>128</v>
      </c>
      <c r="BE758" s="220">
        <f>IF(N758="základní",J758,0)</f>
        <v>0</v>
      </c>
      <c r="BF758" s="220">
        <f>IF(N758="snížená",J758,0)</f>
        <v>0</v>
      </c>
      <c r="BG758" s="220">
        <f>IF(N758="zákl. přenesená",J758,0)</f>
        <v>0</v>
      </c>
      <c r="BH758" s="220">
        <f>IF(N758="sníž. přenesená",J758,0)</f>
        <v>0</v>
      </c>
      <c r="BI758" s="220">
        <f>IF(N758="nulová",J758,0)</f>
        <v>0</v>
      </c>
      <c r="BJ758" s="19" t="s">
        <v>80</v>
      </c>
      <c r="BK758" s="220">
        <f>ROUND(I758*H758,2)</f>
        <v>0</v>
      </c>
      <c r="BL758" s="19" t="s">
        <v>135</v>
      </c>
      <c r="BM758" s="219" t="s">
        <v>1920</v>
      </c>
    </row>
    <row r="759" s="2" customFormat="1" ht="24.15" customHeight="1">
      <c r="A759" s="40"/>
      <c r="B759" s="41"/>
      <c r="C759" s="226" t="s">
        <v>1011</v>
      </c>
      <c r="D759" s="226" t="s">
        <v>140</v>
      </c>
      <c r="E759" s="227" t="s">
        <v>1921</v>
      </c>
      <c r="F759" s="228" t="s">
        <v>1922</v>
      </c>
      <c r="G759" s="229" t="s">
        <v>240</v>
      </c>
      <c r="H759" s="230">
        <v>1</v>
      </c>
      <c r="I759" s="231"/>
      <c r="J759" s="232">
        <f>ROUND(I759*H759,2)</f>
        <v>0</v>
      </c>
      <c r="K759" s="233"/>
      <c r="L759" s="234"/>
      <c r="M759" s="235" t="s">
        <v>19</v>
      </c>
      <c r="N759" s="236" t="s">
        <v>43</v>
      </c>
      <c r="O759" s="86"/>
      <c r="P759" s="217">
        <f>O759*H759</f>
        <v>0</v>
      </c>
      <c r="Q759" s="217">
        <v>0.0016000000000000001</v>
      </c>
      <c r="R759" s="217">
        <f>Q759*H759</f>
        <v>0.0016000000000000001</v>
      </c>
      <c r="S759" s="217">
        <v>0</v>
      </c>
      <c r="T759" s="218">
        <f>S759*H759</f>
        <v>0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19" t="s">
        <v>143</v>
      </c>
      <c r="AT759" s="219" t="s">
        <v>140</v>
      </c>
      <c r="AU759" s="219" t="s">
        <v>82</v>
      </c>
      <c r="AY759" s="19" t="s">
        <v>128</v>
      </c>
      <c r="BE759" s="220">
        <f>IF(N759="základní",J759,0)</f>
        <v>0</v>
      </c>
      <c r="BF759" s="220">
        <f>IF(N759="snížená",J759,0)</f>
        <v>0</v>
      </c>
      <c r="BG759" s="220">
        <f>IF(N759="zákl. přenesená",J759,0)</f>
        <v>0</v>
      </c>
      <c r="BH759" s="220">
        <f>IF(N759="sníž. přenesená",J759,0)</f>
        <v>0</v>
      </c>
      <c r="BI759" s="220">
        <f>IF(N759="nulová",J759,0)</f>
        <v>0</v>
      </c>
      <c r="BJ759" s="19" t="s">
        <v>80</v>
      </c>
      <c r="BK759" s="220">
        <f>ROUND(I759*H759,2)</f>
        <v>0</v>
      </c>
      <c r="BL759" s="19" t="s">
        <v>135</v>
      </c>
      <c r="BM759" s="219" t="s">
        <v>1923</v>
      </c>
    </row>
    <row r="760" s="2" customFormat="1" ht="24.15" customHeight="1">
      <c r="A760" s="40"/>
      <c r="B760" s="41"/>
      <c r="C760" s="207" t="s">
        <v>811</v>
      </c>
      <c r="D760" s="207" t="s">
        <v>131</v>
      </c>
      <c r="E760" s="208" t="s">
        <v>1924</v>
      </c>
      <c r="F760" s="209" t="s">
        <v>1925</v>
      </c>
      <c r="G760" s="210" t="s">
        <v>155</v>
      </c>
      <c r="H760" s="237"/>
      <c r="I760" s="212"/>
      <c r="J760" s="213">
        <f>ROUND(I760*H760,2)</f>
        <v>0</v>
      </c>
      <c r="K760" s="214"/>
      <c r="L760" s="46"/>
      <c r="M760" s="215" t="s">
        <v>19</v>
      </c>
      <c r="N760" s="216" t="s">
        <v>43</v>
      </c>
      <c r="O760" s="86"/>
      <c r="P760" s="217">
        <f>O760*H760</f>
        <v>0</v>
      </c>
      <c r="Q760" s="217">
        <v>0</v>
      </c>
      <c r="R760" s="217">
        <f>Q760*H760</f>
        <v>0</v>
      </c>
      <c r="S760" s="217">
        <v>0</v>
      </c>
      <c r="T760" s="218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19" t="s">
        <v>135</v>
      </c>
      <c r="AT760" s="219" t="s">
        <v>131</v>
      </c>
      <c r="AU760" s="219" t="s">
        <v>82</v>
      </c>
      <c r="AY760" s="19" t="s">
        <v>128</v>
      </c>
      <c r="BE760" s="220">
        <f>IF(N760="základní",J760,0)</f>
        <v>0</v>
      </c>
      <c r="BF760" s="220">
        <f>IF(N760="snížená",J760,0)</f>
        <v>0</v>
      </c>
      <c r="BG760" s="220">
        <f>IF(N760="zákl. přenesená",J760,0)</f>
        <v>0</v>
      </c>
      <c r="BH760" s="220">
        <f>IF(N760="sníž. přenesená",J760,0)</f>
        <v>0</v>
      </c>
      <c r="BI760" s="220">
        <f>IF(N760="nulová",J760,0)</f>
        <v>0</v>
      </c>
      <c r="BJ760" s="19" t="s">
        <v>80</v>
      </c>
      <c r="BK760" s="220">
        <f>ROUND(I760*H760,2)</f>
        <v>0</v>
      </c>
      <c r="BL760" s="19" t="s">
        <v>135</v>
      </c>
      <c r="BM760" s="219" t="s">
        <v>1926</v>
      </c>
    </row>
    <row r="761" s="2" customFormat="1">
      <c r="A761" s="40"/>
      <c r="B761" s="41"/>
      <c r="C761" s="42"/>
      <c r="D761" s="221" t="s">
        <v>137</v>
      </c>
      <c r="E761" s="42"/>
      <c r="F761" s="222" t="s">
        <v>1927</v>
      </c>
      <c r="G761" s="42"/>
      <c r="H761" s="42"/>
      <c r="I761" s="223"/>
      <c r="J761" s="42"/>
      <c r="K761" s="42"/>
      <c r="L761" s="46"/>
      <c r="M761" s="224"/>
      <c r="N761" s="225"/>
      <c r="O761" s="86"/>
      <c r="P761" s="86"/>
      <c r="Q761" s="86"/>
      <c r="R761" s="86"/>
      <c r="S761" s="86"/>
      <c r="T761" s="87"/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T761" s="19" t="s">
        <v>137</v>
      </c>
      <c r="AU761" s="19" t="s">
        <v>82</v>
      </c>
    </row>
    <row r="762" s="12" customFormat="1" ht="22.8" customHeight="1">
      <c r="A762" s="12"/>
      <c r="B762" s="191"/>
      <c r="C762" s="192"/>
      <c r="D762" s="193" t="s">
        <v>71</v>
      </c>
      <c r="E762" s="205" t="s">
        <v>1928</v>
      </c>
      <c r="F762" s="205" t="s">
        <v>1929</v>
      </c>
      <c r="G762" s="192"/>
      <c r="H762" s="192"/>
      <c r="I762" s="195"/>
      <c r="J762" s="206">
        <f>BK762</f>
        <v>0</v>
      </c>
      <c r="K762" s="192"/>
      <c r="L762" s="197"/>
      <c r="M762" s="198"/>
      <c r="N762" s="199"/>
      <c r="O762" s="199"/>
      <c r="P762" s="200">
        <f>SUM(P763:P807)</f>
        <v>0</v>
      </c>
      <c r="Q762" s="199"/>
      <c r="R762" s="200">
        <f>SUM(R763:R807)</f>
        <v>11.914442100000002</v>
      </c>
      <c r="S762" s="199"/>
      <c r="T762" s="201">
        <f>SUM(T763:T807)</f>
        <v>11.954374999999999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02" t="s">
        <v>82</v>
      </c>
      <c r="AT762" s="203" t="s">
        <v>71</v>
      </c>
      <c r="AU762" s="203" t="s">
        <v>80</v>
      </c>
      <c r="AY762" s="202" t="s">
        <v>128</v>
      </c>
      <c r="BK762" s="204">
        <f>SUM(BK763:BK807)</f>
        <v>0</v>
      </c>
    </row>
    <row r="763" s="2" customFormat="1" ht="21.75" customHeight="1">
      <c r="A763" s="40"/>
      <c r="B763" s="41"/>
      <c r="C763" s="207" t="s">
        <v>935</v>
      </c>
      <c r="D763" s="207" t="s">
        <v>131</v>
      </c>
      <c r="E763" s="208" t="s">
        <v>1930</v>
      </c>
      <c r="F763" s="209" t="s">
        <v>1931</v>
      </c>
      <c r="G763" s="210" t="s">
        <v>467</v>
      </c>
      <c r="H763" s="211">
        <v>16.567</v>
      </c>
      <c r="I763" s="212"/>
      <c r="J763" s="213">
        <f>ROUND(I763*H763,2)</f>
        <v>0</v>
      </c>
      <c r="K763" s="214"/>
      <c r="L763" s="46"/>
      <c r="M763" s="215" t="s">
        <v>19</v>
      </c>
      <c r="N763" s="216" t="s">
        <v>43</v>
      </c>
      <c r="O763" s="86"/>
      <c r="P763" s="217">
        <f>O763*H763</f>
        <v>0</v>
      </c>
      <c r="Q763" s="217">
        <v>0.00122</v>
      </c>
      <c r="R763" s="217">
        <f>Q763*H763</f>
        <v>0.020211739999999999</v>
      </c>
      <c r="S763" s="217">
        <v>0</v>
      </c>
      <c r="T763" s="218">
        <f>S763*H763</f>
        <v>0</v>
      </c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R763" s="219" t="s">
        <v>135</v>
      </c>
      <c r="AT763" s="219" t="s">
        <v>131</v>
      </c>
      <c r="AU763" s="219" t="s">
        <v>82</v>
      </c>
      <c r="AY763" s="19" t="s">
        <v>128</v>
      </c>
      <c r="BE763" s="220">
        <f>IF(N763="základní",J763,0)</f>
        <v>0</v>
      </c>
      <c r="BF763" s="220">
        <f>IF(N763="snížená",J763,0)</f>
        <v>0</v>
      </c>
      <c r="BG763" s="220">
        <f>IF(N763="zákl. přenesená",J763,0)</f>
        <v>0</v>
      </c>
      <c r="BH763" s="220">
        <f>IF(N763="sníž. přenesená",J763,0)</f>
        <v>0</v>
      </c>
      <c r="BI763" s="220">
        <f>IF(N763="nulová",J763,0)</f>
        <v>0</v>
      </c>
      <c r="BJ763" s="19" t="s">
        <v>80</v>
      </c>
      <c r="BK763" s="220">
        <f>ROUND(I763*H763,2)</f>
        <v>0</v>
      </c>
      <c r="BL763" s="19" t="s">
        <v>135</v>
      </c>
      <c r="BM763" s="219" t="s">
        <v>1932</v>
      </c>
    </row>
    <row r="764" s="2" customFormat="1">
      <c r="A764" s="40"/>
      <c r="B764" s="41"/>
      <c r="C764" s="42"/>
      <c r="D764" s="221" t="s">
        <v>137</v>
      </c>
      <c r="E764" s="42"/>
      <c r="F764" s="222" t="s">
        <v>1933</v>
      </c>
      <c r="G764" s="42"/>
      <c r="H764" s="42"/>
      <c r="I764" s="223"/>
      <c r="J764" s="42"/>
      <c r="K764" s="42"/>
      <c r="L764" s="46"/>
      <c r="M764" s="224"/>
      <c r="N764" s="225"/>
      <c r="O764" s="86"/>
      <c r="P764" s="86"/>
      <c r="Q764" s="86"/>
      <c r="R764" s="86"/>
      <c r="S764" s="86"/>
      <c r="T764" s="87"/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T764" s="19" t="s">
        <v>137</v>
      </c>
      <c r="AU764" s="19" t="s">
        <v>82</v>
      </c>
    </row>
    <row r="765" s="13" customFormat="1">
      <c r="A765" s="13"/>
      <c r="B765" s="242"/>
      <c r="C765" s="243"/>
      <c r="D765" s="244" t="s">
        <v>470</v>
      </c>
      <c r="E765" s="245" t="s">
        <v>19</v>
      </c>
      <c r="F765" s="246" t="s">
        <v>1934</v>
      </c>
      <c r="G765" s="243"/>
      <c r="H765" s="247">
        <v>5.4740000000000002</v>
      </c>
      <c r="I765" s="248"/>
      <c r="J765" s="243"/>
      <c r="K765" s="243"/>
      <c r="L765" s="249"/>
      <c r="M765" s="250"/>
      <c r="N765" s="251"/>
      <c r="O765" s="251"/>
      <c r="P765" s="251"/>
      <c r="Q765" s="251"/>
      <c r="R765" s="251"/>
      <c r="S765" s="251"/>
      <c r="T765" s="25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3" t="s">
        <v>470</v>
      </c>
      <c r="AU765" s="253" t="s">
        <v>82</v>
      </c>
      <c r="AV765" s="13" t="s">
        <v>82</v>
      </c>
      <c r="AW765" s="13" t="s">
        <v>33</v>
      </c>
      <c r="AX765" s="13" t="s">
        <v>72</v>
      </c>
      <c r="AY765" s="253" t="s">
        <v>128</v>
      </c>
    </row>
    <row r="766" s="13" customFormat="1">
      <c r="A766" s="13"/>
      <c r="B766" s="242"/>
      <c r="C766" s="243"/>
      <c r="D766" s="244" t="s">
        <v>470</v>
      </c>
      <c r="E766" s="245" t="s">
        <v>19</v>
      </c>
      <c r="F766" s="246" t="s">
        <v>1935</v>
      </c>
      <c r="G766" s="243"/>
      <c r="H766" s="247">
        <v>11.093</v>
      </c>
      <c r="I766" s="248"/>
      <c r="J766" s="243"/>
      <c r="K766" s="243"/>
      <c r="L766" s="249"/>
      <c r="M766" s="250"/>
      <c r="N766" s="251"/>
      <c r="O766" s="251"/>
      <c r="P766" s="251"/>
      <c r="Q766" s="251"/>
      <c r="R766" s="251"/>
      <c r="S766" s="251"/>
      <c r="T766" s="252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53" t="s">
        <v>470</v>
      </c>
      <c r="AU766" s="253" t="s">
        <v>82</v>
      </c>
      <c r="AV766" s="13" t="s">
        <v>82</v>
      </c>
      <c r="AW766" s="13" t="s">
        <v>33</v>
      </c>
      <c r="AX766" s="13" t="s">
        <v>72</v>
      </c>
      <c r="AY766" s="253" t="s">
        <v>128</v>
      </c>
    </row>
    <row r="767" s="14" customFormat="1">
      <c r="A767" s="14"/>
      <c r="B767" s="254"/>
      <c r="C767" s="255"/>
      <c r="D767" s="244" t="s">
        <v>470</v>
      </c>
      <c r="E767" s="256" t="s">
        <v>19</v>
      </c>
      <c r="F767" s="257" t="s">
        <v>494</v>
      </c>
      <c r="G767" s="255"/>
      <c r="H767" s="258">
        <v>16.567</v>
      </c>
      <c r="I767" s="259"/>
      <c r="J767" s="255"/>
      <c r="K767" s="255"/>
      <c r="L767" s="260"/>
      <c r="M767" s="261"/>
      <c r="N767" s="262"/>
      <c r="O767" s="262"/>
      <c r="P767" s="262"/>
      <c r="Q767" s="262"/>
      <c r="R767" s="262"/>
      <c r="S767" s="262"/>
      <c r="T767" s="263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4" t="s">
        <v>470</v>
      </c>
      <c r="AU767" s="264" t="s">
        <v>82</v>
      </c>
      <c r="AV767" s="14" t="s">
        <v>430</v>
      </c>
      <c r="AW767" s="14" t="s">
        <v>33</v>
      </c>
      <c r="AX767" s="14" t="s">
        <v>80</v>
      </c>
      <c r="AY767" s="264" t="s">
        <v>128</v>
      </c>
    </row>
    <row r="768" s="2" customFormat="1" ht="21.75" customHeight="1">
      <c r="A768" s="40"/>
      <c r="B768" s="41"/>
      <c r="C768" s="207" t="s">
        <v>940</v>
      </c>
      <c r="D768" s="207" t="s">
        <v>131</v>
      </c>
      <c r="E768" s="208" t="s">
        <v>1936</v>
      </c>
      <c r="F768" s="209" t="s">
        <v>1937</v>
      </c>
      <c r="G768" s="210" t="s">
        <v>240</v>
      </c>
      <c r="H768" s="211">
        <v>42</v>
      </c>
      <c r="I768" s="212"/>
      <c r="J768" s="213">
        <f>ROUND(I768*H768,2)</f>
        <v>0</v>
      </c>
      <c r="K768" s="214"/>
      <c r="L768" s="46"/>
      <c r="M768" s="215" t="s">
        <v>19</v>
      </c>
      <c r="N768" s="216" t="s">
        <v>43</v>
      </c>
      <c r="O768" s="86"/>
      <c r="P768" s="217">
        <f>O768*H768</f>
        <v>0</v>
      </c>
      <c r="Q768" s="217">
        <v>0.0026700000000000001</v>
      </c>
      <c r="R768" s="217">
        <f>Q768*H768</f>
        <v>0.11214</v>
      </c>
      <c r="S768" s="217">
        <v>0</v>
      </c>
      <c r="T768" s="218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19" t="s">
        <v>135</v>
      </c>
      <c r="AT768" s="219" t="s">
        <v>131</v>
      </c>
      <c r="AU768" s="219" t="s">
        <v>82</v>
      </c>
      <c r="AY768" s="19" t="s">
        <v>128</v>
      </c>
      <c r="BE768" s="220">
        <f>IF(N768="základní",J768,0)</f>
        <v>0</v>
      </c>
      <c r="BF768" s="220">
        <f>IF(N768="snížená",J768,0)</f>
        <v>0</v>
      </c>
      <c r="BG768" s="220">
        <f>IF(N768="zákl. přenesená",J768,0)</f>
        <v>0</v>
      </c>
      <c r="BH768" s="220">
        <f>IF(N768="sníž. přenesená",J768,0)</f>
        <v>0</v>
      </c>
      <c r="BI768" s="220">
        <f>IF(N768="nulová",J768,0)</f>
        <v>0</v>
      </c>
      <c r="BJ768" s="19" t="s">
        <v>80</v>
      </c>
      <c r="BK768" s="220">
        <f>ROUND(I768*H768,2)</f>
        <v>0</v>
      </c>
      <c r="BL768" s="19" t="s">
        <v>135</v>
      </c>
      <c r="BM768" s="219" t="s">
        <v>1938</v>
      </c>
    </row>
    <row r="769" s="2" customFormat="1">
      <c r="A769" s="40"/>
      <c r="B769" s="41"/>
      <c r="C769" s="42"/>
      <c r="D769" s="221" t="s">
        <v>137</v>
      </c>
      <c r="E769" s="42"/>
      <c r="F769" s="222" t="s">
        <v>1939</v>
      </c>
      <c r="G769" s="42"/>
      <c r="H769" s="42"/>
      <c r="I769" s="223"/>
      <c r="J769" s="42"/>
      <c r="K769" s="42"/>
      <c r="L769" s="46"/>
      <c r="M769" s="224"/>
      <c r="N769" s="225"/>
      <c r="O769" s="86"/>
      <c r="P769" s="86"/>
      <c r="Q769" s="86"/>
      <c r="R769" s="86"/>
      <c r="S769" s="86"/>
      <c r="T769" s="87"/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T769" s="19" t="s">
        <v>137</v>
      </c>
      <c r="AU769" s="19" t="s">
        <v>82</v>
      </c>
    </row>
    <row r="770" s="13" customFormat="1">
      <c r="A770" s="13"/>
      <c r="B770" s="242"/>
      <c r="C770" s="243"/>
      <c r="D770" s="244" t="s">
        <v>470</v>
      </c>
      <c r="E770" s="245" t="s">
        <v>19</v>
      </c>
      <c r="F770" s="246" t="s">
        <v>1672</v>
      </c>
      <c r="G770" s="243"/>
      <c r="H770" s="247">
        <v>42</v>
      </c>
      <c r="I770" s="248"/>
      <c r="J770" s="243"/>
      <c r="K770" s="243"/>
      <c r="L770" s="249"/>
      <c r="M770" s="250"/>
      <c r="N770" s="251"/>
      <c r="O770" s="251"/>
      <c r="P770" s="251"/>
      <c r="Q770" s="251"/>
      <c r="R770" s="251"/>
      <c r="S770" s="251"/>
      <c r="T770" s="252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53" t="s">
        <v>470</v>
      </c>
      <c r="AU770" s="253" t="s">
        <v>82</v>
      </c>
      <c r="AV770" s="13" t="s">
        <v>82</v>
      </c>
      <c r="AW770" s="13" t="s">
        <v>33</v>
      </c>
      <c r="AX770" s="13" t="s">
        <v>80</v>
      </c>
      <c r="AY770" s="253" t="s">
        <v>128</v>
      </c>
    </row>
    <row r="771" s="2" customFormat="1" ht="24.15" customHeight="1">
      <c r="A771" s="40"/>
      <c r="B771" s="41"/>
      <c r="C771" s="207" t="s">
        <v>930</v>
      </c>
      <c r="D771" s="207" t="s">
        <v>131</v>
      </c>
      <c r="E771" s="208" t="s">
        <v>1940</v>
      </c>
      <c r="F771" s="209" t="s">
        <v>1941</v>
      </c>
      <c r="G771" s="210" t="s">
        <v>134</v>
      </c>
      <c r="H771" s="211">
        <v>194.75</v>
      </c>
      <c r="I771" s="212"/>
      <c r="J771" s="213">
        <f>ROUND(I771*H771,2)</f>
        <v>0</v>
      </c>
      <c r="K771" s="214"/>
      <c r="L771" s="46"/>
      <c r="M771" s="215" t="s">
        <v>19</v>
      </c>
      <c r="N771" s="216" t="s">
        <v>43</v>
      </c>
      <c r="O771" s="86"/>
      <c r="P771" s="217">
        <f>O771*H771</f>
        <v>0</v>
      </c>
      <c r="Q771" s="217">
        <v>0</v>
      </c>
      <c r="R771" s="217">
        <f>Q771*H771</f>
        <v>0</v>
      </c>
      <c r="S771" s="217">
        <v>0.014</v>
      </c>
      <c r="T771" s="218">
        <f>S771*H771</f>
        <v>2.7265000000000001</v>
      </c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R771" s="219" t="s">
        <v>135</v>
      </c>
      <c r="AT771" s="219" t="s">
        <v>131</v>
      </c>
      <c r="AU771" s="219" t="s">
        <v>82</v>
      </c>
      <c r="AY771" s="19" t="s">
        <v>128</v>
      </c>
      <c r="BE771" s="220">
        <f>IF(N771="základní",J771,0)</f>
        <v>0</v>
      </c>
      <c r="BF771" s="220">
        <f>IF(N771="snížená",J771,0)</f>
        <v>0</v>
      </c>
      <c r="BG771" s="220">
        <f>IF(N771="zákl. přenesená",J771,0)</f>
        <v>0</v>
      </c>
      <c r="BH771" s="220">
        <f>IF(N771="sníž. přenesená",J771,0)</f>
        <v>0</v>
      </c>
      <c r="BI771" s="220">
        <f>IF(N771="nulová",J771,0)</f>
        <v>0</v>
      </c>
      <c r="BJ771" s="19" t="s">
        <v>80</v>
      </c>
      <c r="BK771" s="220">
        <f>ROUND(I771*H771,2)</f>
        <v>0</v>
      </c>
      <c r="BL771" s="19" t="s">
        <v>135</v>
      </c>
      <c r="BM771" s="219" t="s">
        <v>1942</v>
      </c>
    </row>
    <row r="772" s="2" customFormat="1">
      <c r="A772" s="40"/>
      <c r="B772" s="41"/>
      <c r="C772" s="42"/>
      <c r="D772" s="221" t="s">
        <v>137</v>
      </c>
      <c r="E772" s="42"/>
      <c r="F772" s="222" t="s">
        <v>1943</v>
      </c>
      <c r="G772" s="42"/>
      <c r="H772" s="42"/>
      <c r="I772" s="223"/>
      <c r="J772" s="42"/>
      <c r="K772" s="42"/>
      <c r="L772" s="46"/>
      <c r="M772" s="224"/>
      <c r="N772" s="225"/>
      <c r="O772" s="86"/>
      <c r="P772" s="86"/>
      <c r="Q772" s="86"/>
      <c r="R772" s="86"/>
      <c r="S772" s="86"/>
      <c r="T772" s="87"/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T772" s="19" t="s">
        <v>137</v>
      </c>
      <c r="AU772" s="19" t="s">
        <v>82</v>
      </c>
    </row>
    <row r="773" s="13" customFormat="1">
      <c r="A773" s="13"/>
      <c r="B773" s="242"/>
      <c r="C773" s="243"/>
      <c r="D773" s="244" t="s">
        <v>470</v>
      </c>
      <c r="E773" s="245" t="s">
        <v>19</v>
      </c>
      <c r="F773" s="246" t="s">
        <v>1944</v>
      </c>
      <c r="G773" s="243"/>
      <c r="H773" s="247">
        <v>194.75</v>
      </c>
      <c r="I773" s="248"/>
      <c r="J773" s="243"/>
      <c r="K773" s="243"/>
      <c r="L773" s="249"/>
      <c r="M773" s="250"/>
      <c r="N773" s="251"/>
      <c r="O773" s="251"/>
      <c r="P773" s="251"/>
      <c r="Q773" s="251"/>
      <c r="R773" s="251"/>
      <c r="S773" s="251"/>
      <c r="T773" s="252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3" t="s">
        <v>470</v>
      </c>
      <c r="AU773" s="253" t="s">
        <v>82</v>
      </c>
      <c r="AV773" s="13" t="s">
        <v>82</v>
      </c>
      <c r="AW773" s="13" t="s">
        <v>33</v>
      </c>
      <c r="AX773" s="13" t="s">
        <v>80</v>
      </c>
      <c r="AY773" s="253" t="s">
        <v>128</v>
      </c>
    </row>
    <row r="774" s="2" customFormat="1" ht="24.15" customHeight="1">
      <c r="A774" s="40"/>
      <c r="B774" s="41"/>
      <c r="C774" s="207" t="s">
        <v>899</v>
      </c>
      <c r="D774" s="207" t="s">
        <v>131</v>
      </c>
      <c r="E774" s="208" t="s">
        <v>1945</v>
      </c>
      <c r="F774" s="209" t="s">
        <v>1946</v>
      </c>
      <c r="G774" s="210" t="s">
        <v>134</v>
      </c>
      <c r="H774" s="211">
        <v>304.11000000000001</v>
      </c>
      <c r="I774" s="212"/>
      <c r="J774" s="213">
        <f>ROUND(I774*H774,2)</f>
        <v>0</v>
      </c>
      <c r="K774" s="214"/>
      <c r="L774" s="46"/>
      <c r="M774" s="215" t="s">
        <v>19</v>
      </c>
      <c r="N774" s="216" t="s">
        <v>43</v>
      </c>
      <c r="O774" s="86"/>
      <c r="P774" s="217">
        <f>O774*H774</f>
        <v>0</v>
      </c>
      <c r="Q774" s="217">
        <v>0</v>
      </c>
      <c r="R774" s="217">
        <f>Q774*H774</f>
        <v>0</v>
      </c>
      <c r="S774" s="217">
        <v>0</v>
      </c>
      <c r="T774" s="218">
        <f>S774*H774</f>
        <v>0</v>
      </c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R774" s="219" t="s">
        <v>135</v>
      </c>
      <c r="AT774" s="219" t="s">
        <v>131</v>
      </c>
      <c r="AU774" s="219" t="s">
        <v>82</v>
      </c>
      <c r="AY774" s="19" t="s">
        <v>128</v>
      </c>
      <c r="BE774" s="220">
        <f>IF(N774="základní",J774,0)</f>
        <v>0</v>
      </c>
      <c r="BF774" s="220">
        <f>IF(N774="snížená",J774,0)</f>
        <v>0</v>
      </c>
      <c r="BG774" s="220">
        <f>IF(N774="zákl. přenesená",J774,0)</f>
        <v>0</v>
      </c>
      <c r="BH774" s="220">
        <f>IF(N774="sníž. přenesená",J774,0)</f>
        <v>0</v>
      </c>
      <c r="BI774" s="220">
        <f>IF(N774="nulová",J774,0)</f>
        <v>0</v>
      </c>
      <c r="BJ774" s="19" t="s">
        <v>80</v>
      </c>
      <c r="BK774" s="220">
        <f>ROUND(I774*H774,2)</f>
        <v>0</v>
      </c>
      <c r="BL774" s="19" t="s">
        <v>135</v>
      </c>
      <c r="BM774" s="219" t="s">
        <v>1947</v>
      </c>
    </row>
    <row r="775" s="2" customFormat="1">
      <c r="A775" s="40"/>
      <c r="B775" s="41"/>
      <c r="C775" s="42"/>
      <c r="D775" s="221" t="s">
        <v>137</v>
      </c>
      <c r="E775" s="42"/>
      <c r="F775" s="222" t="s">
        <v>1948</v>
      </c>
      <c r="G775" s="42"/>
      <c r="H775" s="42"/>
      <c r="I775" s="223"/>
      <c r="J775" s="42"/>
      <c r="K775" s="42"/>
      <c r="L775" s="46"/>
      <c r="M775" s="224"/>
      <c r="N775" s="225"/>
      <c r="O775" s="86"/>
      <c r="P775" s="86"/>
      <c r="Q775" s="86"/>
      <c r="R775" s="86"/>
      <c r="S775" s="86"/>
      <c r="T775" s="87"/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T775" s="19" t="s">
        <v>137</v>
      </c>
      <c r="AU775" s="19" t="s">
        <v>82</v>
      </c>
    </row>
    <row r="776" s="13" customFormat="1">
      <c r="A776" s="13"/>
      <c r="B776" s="242"/>
      <c r="C776" s="243"/>
      <c r="D776" s="244" t="s">
        <v>470</v>
      </c>
      <c r="E776" s="245" t="s">
        <v>19</v>
      </c>
      <c r="F776" s="246" t="s">
        <v>1949</v>
      </c>
      <c r="G776" s="243"/>
      <c r="H776" s="247">
        <v>304.11000000000001</v>
      </c>
      <c r="I776" s="248"/>
      <c r="J776" s="243"/>
      <c r="K776" s="243"/>
      <c r="L776" s="249"/>
      <c r="M776" s="250"/>
      <c r="N776" s="251"/>
      <c r="O776" s="251"/>
      <c r="P776" s="251"/>
      <c r="Q776" s="251"/>
      <c r="R776" s="251"/>
      <c r="S776" s="251"/>
      <c r="T776" s="252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53" t="s">
        <v>470</v>
      </c>
      <c r="AU776" s="253" t="s">
        <v>82</v>
      </c>
      <c r="AV776" s="13" t="s">
        <v>82</v>
      </c>
      <c r="AW776" s="13" t="s">
        <v>33</v>
      </c>
      <c r="AX776" s="13" t="s">
        <v>80</v>
      </c>
      <c r="AY776" s="253" t="s">
        <v>128</v>
      </c>
    </row>
    <row r="777" s="2" customFormat="1" ht="16.5" customHeight="1">
      <c r="A777" s="40"/>
      <c r="B777" s="41"/>
      <c r="C777" s="226" t="s">
        <v>903</v>
      </c>
      <c r="D777" s="226" t="s">
        <v>140</v>
      </c>
      <c r="E777" s="227" t="s">
        <v>1950</v>
      </c>
      <c r="F777" s="228" t="s">
        <v>1951</v>
      </c>
      <c r="G777" s="229" t="s">
        <v>467</v>
      </c>
      <c r="H777" s="230">
        <v>6.0209999999999999</v>
      </c>
      <c r="I777" s="231"/>
      <c r="J777" s="232">
        <f>ROUND(I777*H777,2)</f>
        <v>0</v>
      </c>
      <c r="K777" s="233"/>
      <c r="L777" s="234"/>
      <c r="M777" s="235" t="s">
        <v>19</v>
      </c>
      <c r="N777" s="236" t="s">
        <v>43</v>
      </c>
      <c r="O777" s="86"/>
      <c r="P777" s="217">
        <f>O777*H777</f>
        <v>0</v>
      </c>
      <c r="Q777" s="217">
        <v>0.55000000000000004</v>
      </c>
      <c r="R777" s="217">
        <f>Q777*H777</f>
        <v>3.3115500000000004</v>
      </c>
      <c r="S777" s="217">
        <v>0</v>
      </c>
      <c r="T777" s="218">
        <f>S777*H777</f>
        <v>0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19" t="s">
        <v>143</v>
      </c>
      <c r="AT777" s="219" t="s">
        <v>140</v>
      </c>
      <c r="AU777" s="219" t="s">
        <v>82</v>
      </c>
      <c r="AY777" s="19" t="s">
        <v>128</v>
      </c>
      <c r="BE777" s="220">
        <f>IF(N777="základní",J777,0)</f>
        <v>0</v>
      </c>
      <c r="BF777" s="220">
        <f>IF(N777="snížená",J777,0)</f>
        <v>0</v>
      </c>
      <c r="BG777" s="220">
        <f>IF(N777="zákl. přenesená",J777,0)</f>
        <v>0</v>
      </c>
      <c r="BH777" s="220">
        <f>IF(N777="sníž. přenesená",J777,0)</f>
        <v>0</v>
      </c>
      <c r="BI777" s="220">
        <f>IF(N777="nulová",J777,0)</f>
        <v>0</v>
      </c>
      <c r="BJ777" s="19" t="s">
        <v>80</v>
      </c>
      <c r="BK777" s="220">
        <f>ROUND(I777*H777,2)</f>
        <v>0</v>
      </c>
      <c r="BL777" s="19" t="s">
        <v>135</v>
      </c>
      <c r="BM777" s="219" t="s">
        <v>1952</v>
      </c>
    </row>
    <row r="778" s="13" customFormat="1">
      <c r="A778" s="13"/>
      <c r="B778" s="242"/>
      <c r="C778" s="243"/>
      <c r="D778" s="244" t="s">
        <v>470</v>
      </c>
      <c r="E778" s="245" t="s">
        <v>19</v>
      </c>
      <c r="F778" s="246" t="s">
        <v>1953</v>
      </c>
      <c r="G778" s="243"/>
      <c r="H778" s="247">
        <v>6.0209999999999999</v>
      </c>
      <c r="I778" s="248"/>
      <c r="J778" s="243"/>
      <c r="K778" s="243"/>
      <c r="L778" s="249"/>
      <c r="M778" s="250"/>
      <c r="N778" s="251"/>
      <c r="O778" s="251"/>
      <c r="P778" s="251"/>
      <c r="Q778" s="251"/>
      <c r="R778" s="251"/>
      <c r="S778" s="251"/>
      <c r="T778" s="252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53" t="s">
        <v>470</v>
      </c>
      <c r="AU778" s="253" t="s">
        <v>82</v>
      </c>
      <c r="AV778" s="13" t="s">
        <v>82</v>
      </c>
      <c r="AW778" s="13" t="s">
        <v>33</v>
      </c>
      <c r="AX778" s="13" t="s">
        <v>80</v>
      </c>
      <c r="AY778" s="253" t="s">
        <v>128</v>
      </c>
    </row>
    <row r="779" s="2" customFormat="1" ht="24.15" customHeight="1">
      <c r="A779" s="40"/>
      <c r="B779" s="41"/>
      <c r="C779" s="207" t="s">
        <v>1053</v>
      </c>
      <c r="D779" s="207" t="s">
        <v>131</v>
      </c>
      <c r="E779" s="208" t="s">
        <v>1954</v>
      </c>
      <c r="F779" s="209" t="s">
        <v>1955</v>
      </c>
      <c r="G779" s="210" t="s">
        <v>524</v>
      </c>
      <c r="H779" s="211">
        <v>443.73899999999998</v>
      </c>
      <c r="I779" s="212"/>
      <c r="J779" s="213">
        <f>ROUND(I779*H779,2)</f>
        <v>0</v>
      </c>
      <c r="K779" s="214"/>
      <c r="L779" s="46"/>
      <c r="M779" s="215" t="s">
        <v>19</v>
      </c>
      <c r="N779" s="216" t="s">
        <v>43</v>
      </c>
      <c r="O779" s="86"/>
      <c r="P779" s="217">
        <f>O779*H779</f>
        <v>0</v>
      </c>
      <c r="Q779" s="217">
        <v>0</v>
      </c>
      <c r="R779" s="217">
        <f>Q779*H779</f>
        <v>0</v>
      </c>
      <c r="S779" s="217">
        <v>0</v>
      </c>
      <c r="T779" s="218">
        <f>S779*H779</f>
        <v>0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19" t="s">
        <v>135</v>
      </c>
      <c r="AT779" s="219" t="s">
        <v>131</v>
      </c>
      <c r="AU779" s="219" t="s">
        <v>82</v>
      </c>
      <c r="AY779" s="19" t="s">
        <v>128</v>
      </c>
      <c r="BE779" s="220">
        <f>IF(N779="základní",J779,0)</f>
        <v>0</v>
      </c>
      <c r="BF779" s="220">
        <f>IF(N779="snížená",J779,0)</f>
        <v>0</v>
      </c>
      <c r="BG779" s="220">
        <f>IF(N779="zákl. přenesená",J779,0)</f>
        <v>0</v>
      </c>
      <c r="BH779" s="220">
        <f>IF(N779="sníž. přenesená",J779,0)</f>
        <v>0</v>
      </c>
      <c r="BI779" s="220">
        <f>IF(N779="nulová",J779,0)</f>
        <v>0</v>
      </c>
      <c r="BJ779" s="19" t="s">
        <v>80</v>
      </c>
      <c r="BK779" s="220">
        <f>ROUND(I779*H779,2)</f>
        <v>0</v>
      </c>
      <c r="BL779" s="19" t="s">
        <v>135</v>
      </c>
      <c r="BM779" s="219" t="s">
        <v>1956</v>
      </c>
    </row>
    <row r="780" s="2" customFormat="1">
      <c r="A780" s="40"/>
      <c r="B780" s="41"/>
      <c r="C780" s="42"/>
      <c r="D780" s="221" t="s">
        <v>137</v>
      </c>
      <c r="E780" s="42"/>
      <c r="F780" s="222" t="s">
        <v>1957</v>
      </c>
      <c r="G780" s="42"/>
      <c r="H780" s="42"/>
      <c r="I780" s="223"/>
      <c r="J780" s="42"/>
      <c r="K780" s="42"/>
      <c r="L780" s="46"/>
      <c r="M780" s="224"/>
      <c r="N780" s="225"/>
      <c r="O780" s="86"/>
      <c r="P780" s="86"/>
      <c r="Q780" s="86"/>
      <c r="R780" s="86"/>
      <c r="S780" s="86"/>
      <c r="T780" s="87"/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T780" s="19" t="s">
        <v>137</v>
      </c>
      <c r="AU780" s="19" t="s">
        <v>82</v>
      </c>
    </row>
    <row r="781" s="13" customFormat="1">
      <c r="A781" s="13"/>
      <c r="B781" s="242"/>
      <c r="C781" s="243"/>
      <c r="D781" s="244" t="s">
        <v>470</v>
      </c>
      <c r="E781" s="245" t="s">
        <v>19</v>
      </c>
      <c r="F781" s="246" t="s">
        <v>1958</v>
      </c>
      <c r="G781" s="243"/>
      <c r="H781" s="247">
        <v>443.73899999999998</v>
      </c>
      <c r="I781" s="248"/>
      <c r="J781" s="243"/>
      <c r="K781" s="243"/>
      <c r="L781" s="249"/>
      <c r="M781" s="250"/>
      <c r="N781" s="251"/>
      <c r="O781" s="251"/>
      <c r="P781" s="251"/>
      <c r="Q781" s="251"/>
      <c r="R781" s="251"/>
      <c r="S781" s="251"/>
      <c r="T781" s="252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53" t="s">
        <v>470</v>
      </c>
      <c r="AU781" s="253" t="s">
        <v>82</v>
      </c>
      <c r="AV781" s="13" t="s">
        <v>82</v>
      </c>
      <c r="AW781" s="13" t="s">
        <v>33</v>
      </c>
      <c r="AX781" s="13" t="s">
        <v>80</v>
      </c>
      <c r="AY781" s="253" t="s">
        <v>128</v>
      </c>
    </row>
    <row r="782" s="2" customFormat="1" ht="16.5" customHeight="1">
      <c r="A782" s="40"/>
      <c r="B782" s="41"/>
      <c r="C782" s="226" t="s">
        <v>1058</v>
      </c>
      <c r="D782" s="226" t="s">
        <v>140</v>
      </c>
      <c r="E782" s="227" t="s">
        <v>1959</v>
      </c>
      <c r="F782" s="228" t="s">
        <v>1960</v>
      </c>
      <c r="G782" s="229" t="s">
        <v>467</v>
      </c>
      <c r="H782" s="230">
        <v>12.202999999999999</v>
      </c>
      <c r="I782" s="231"/>
      <c r="J782" s="232">
        <f>ROUND(I782*H782,2)</f>
        <v>0</v>
      </c>
      <c r="K782" s="233"/>
      <c r="L782" s="234"/>
      <c r="M782" s="235" t="s">
        <v>19</v>
      </c>
      <c r="N782" s="236" t="s">
        <v>43</v>
      </c>
      <c r="O782" s="86"/>
      <c r="P782" s="217">
        <f>O782*H782</f>
        <v>0</v>
      </c>
      <c r="Q782" s="217">
        <v>0.55000000000000004</v>
      </c>
      <c r="R782" s="217">
        <f>Q782*H782</f>
        <v>6.7116500000000006</v>
      </c>
      <c r="S782" s="217">
        <v>0</v>
      </c>
      <c r="T782" s="218">
        <f>S782*H782</f>
        <v>0</v>
      </c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R782" s="219" t="s">
        <v>143</v>
      </c>
      <c r="AT782" s="219" t="s">
        <v>140</v>
      </c>
      <c r="AU782" s="219" t="s">
        <v>82</v>
      </c>
      <c r="AY782" s="19" t="s">
        <v>128</v>
      </c>
      <c r="BE782" s="220">
        <f>IF(N782="základní",J782,0)</f>
        <v>0</v>
      </c>
      <c r="BF782" s="220">
        <f>IF(N782="snížená",J782,0)</f>
        <v>0</v>
      </c>
      <c r="BG782" s="220">
        <f>IF(N782="zákl. přenesená",J782,0)</f>
        <v>0</v>
      </c>
      <c r="BH782" s="220">
        <f>IF(N782="sníž. přenesená",J782,0)</f>
        <v>0</v>
      </c>
      <c r="BI782" s="220">
        <f>IF(N782="nulová",J782,0)</f>
        <v>0</v>
      </c>
      <c r="BJ782" s="19" t="s">
        <v>80</v>
      </c>
      <c r="BK782" s="220">
        <f>ROUND(I782*H782,2)</f>
        <v>0</v>
      </c>
      <c r="BL782" s="19" t="s">
        <v>135</v>
      </c>
      <c r="BM782" s="219" t="s">
        <v>1961</v>
      </c>
    </row>
    <row r="783" s="13" customFormat="1">
      <c r="A783" s="13"/>
      <c r="B783" s="242"/>
      <c r="C783" s="243"/>
      <c r="D783" s="244" t="s">
        <v>470</v>
      </c>
      <c r="E783" s="245" t="s">
        <v>19</v>
      </c>
      <c r="F783" s="246" t="s">
        <v>1962</v>
      </c>
      <c r="G783" s="243"/>
      <c r="H783" s="247">
        <v>12.202999999999999</v>
      </c>
      <c r="I783" s="248"/>
      <c r="J783" s="243"/>
      <c r="K783" s="243"/>
      <c r="L783" s="249"/>
      <c r="M783" s="250"/>
      <c r="N783" s="251"/>
      <c r="O783" s="251"/>
      <c r="P783" s="251"/>
      <c r="Q783" s="251"/>
      <c r="R783" s="251"/>
      <c r="S783" s="251"/>
      <c r="T783" s="252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53" t="s">
        <v>470</v>
      </c>
      <c r="AU783" s="253" t="s">
        <v>82</v>
      </c>
      <c r="AV783" s="13" t="s">
        <v>82</v>
      </c>
      <c r="AW783" s="13" t="s">
        <v>33</v>
      </c>
      <c r="AX783" s="13" t="s">
        <v>80</v>
      </c>
      <c r="AY783" s="253" t="s">
        <v>128</v>
      </c>
    </row>
    <row r="784" s="2" customFormat="1" ht="24.15" customHeight="1">
      <c r="A784" s="40"/>
      <c r="B784" s="41"/>
      <c r="C784" s="207" t="s">
        <v>1062</v>
      </c>
      <c r="D784" s="207" t="s">
        <v>131</v>
      </c>
      <c r="E784" s="208" t="s">
        <v>1963</v>
      </c>
      <c r="F784" s="209" t="s">
        <v>1964</v>
      </c>
      <c r="G784" s="210" t="s">
        <v>524</v>
      </c>
      <c r="H784" s="211">
        <v>60.808999999999998</v>
      </c>
      <c r="I784" s="212"/>
      <c r="J784" s="213">
        <f>ROUND(I784*H784,2)</f>
        <v>0</v>
      </c>
      <c r="K784" s="214"/>
      <c r="L784" s="46"/>
      <c r="M784" s="215" t="s">
        <v>19</v>
      </c>
      <c r="N784" s="216" t="s">
        <v>43</v>
      </c>
      <c r="O784" s="86"/>
      <c r="P784" s="217">
        <f>O784*H784</f>
        <v>0</v>
      </c>
      <c r="Q784" s="217">
        <v>0</v>
      </c>
      <c r="R784" s="217">
        <f>Q784*H784</f>
        <v>0</v>
      </c>
      <c r="S784" s="217">
        <v>0</v>
      </c>
      <c r="T784" s="218">
        <f>S784*H784</f>
        <v>0</v>
      </c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R784" s="219" t="s">
        <v>135</v>
      </c>
      <c r="AT784" s="219" t="s">
        <v>131</v>
      </c>
      <c r="AU784" s="219" t="s">
        <v>82</v>
      </c>
      <c r="AY784" s="19" t="s">
        <v>128</v>
      </c>
      <c r="BE784" s="220">
        <f>IF(N784="základní",J784,0)</f>
        <v>0</v>
      </c>
      <c r="BF784" s="220">
        <f>IF(N784="snížená",J784,0)</f>
        <v>0</v>
      </c>
      <c r="BG784" s="220">
        <f>IF(N784="zákl. přenesená",J784,0)</f>
        <v>0</v>
      </c>
      <c r="BH784" s="220">
        <f>IF(N784="sníž. přenesená",J784,0)</f>
        <v>0</v>
      </c>
      <c r="BI784" s="220">
        <f>IF(N784="nulová",J784,0)</f>
        <v>0</v>
      </c>
      <c r="BJ784" s="19" t="s">
        <v>80</v>
      </c>
      <c r="BK784" s="220">
        <f>ROUND(I784*H784,2)</f>
        <v>0</v>
      </c>
      <c r="BL784" s="19" t="s">
        <v>135</v>
      </c>
      <c r="BM784" s="219" t="s">
        <v>1965</v>
      </c>
    </row>
    <row r="785" s="2" customFormat="1">
      <c r="A785" s="40"/>
      <c r="B785" s="41"/>
      <c r="C785" s="42"/>
      <c r="D785" s="221" t="s">
        <v>137</v>
      </c>
      <c r="E785" s="42"/>
      <c r="F785" s="222" t="s">
        <v>1966</v>
      </c>
      <c r="G785" s="42"/>
      <c r="H785" s="42"/>
      <c r="I785" s="223"/>
      <c r="J785" s="42"/>
      <c r="K785" s="42"/>
      <c r="L785" s="46"/>
      <c r="M785" s="224"/>
      <c r="N785" s="225"/>
      <c r="O785" s="86"/>
      <c r="P785" s="86"/>
      <c r="Q785" s="86"/>
      <c r="R785" s="86"/>
      <c r="S785" s="86"/>
      <c r="T785" s="87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T785" s="19" t="s">
        <v>137</v>
      </c>
      <c r="AU785" s="19" t="s">
        <v>82</v>
      </c>
    </row>
    <row r="786" s="13" customFormat="1">
      <c r="A786" s="13"/>
      <c r="B786" s="242"/>
      <c r="C786" s="243"/>
      <c r="D786" s="244" t="s">
        <v>470</v>
      </c>
      <c r="E786" s="245" t="s">
        <v>19</v>
      </c>
      <c r="F786" s="246" t="s">
        <v>1967</v>
      </c>
      <c r="G786" s="243"/>
      <c r="H786" s="247">
        <v>60.808999999999998</v>
      </c>
      <c r="I786" s="248"/>
      <c r="J786" s="243"/>
      <c r="K786" s="243"/>
      <c r="L786" s="249"/>
      <c r="M786" s="250"/>
      <c r="N786" s="251"/>
      <c r="O786" s="251"/>
      <c r="P786" s="251"/>
      <c r="Q786" s="251"/>
      <c r="R786" s="251"/>
      <c r="S786" s="251"/>
      <c r="T786" s="252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53" t="s">
        <v>470</v>
      </c>
      <c r="AU786" s="253" t="s">
        <v>82</v>
      </c>
      <c r="AV786" s="13" t="s">
        <v>82</v>
      </c>
      <c r="AW786" s="13" t="s">
        <v>33</v>
      </c>
      <c r="AX786" s="13" t="s">
        <v>80</v>
      </c>
      <c r="AY786" s="253" t="s">
        <v>128</v>
      </c>
    </row>
    <row r="787" s="2" customFormat="1" ht="16.5" customHeight="1">
      <c r="A787" s="40"/>
      <c r="B787" s="41"/>
      <c r="C787" s="226" t="s">
        <v>1968</v>
      </c>
      <c r="D787" s="226" t="s">
        <v>140</v>
      </c>
      <c r="E787" s="227" t="s">
        <v>1969</v>
      </c>
      <c r="F787" s="228" t="s">
        <v>1970</v>
      </c>
      <c r="G787" s="229" t="s">
        <v>524</v>
      </c>
      <c r="H787" s="230">
        <v>66.890000000000001</v>
      </c>
      <c r="I787" s="231"/>
      <c r="J787" s="232">
        <f>ROUND(I787*H787,2)</f>
        <v>0</v>
      </c>
      <c r="K787" s="233"/>
      <c r="L787" s="234"/>
      <c r="M787" s="235" t="s">
        <v>19</v>
      </c>
      <c r="N787" s="236" t="s">
        <v>43</v>
      </c>
      <c r="O787" s="86"/>
      <c r="P787" s="217">
        <f>O787*H787</f>
        <v>0</v>
      </c>
      <c r="Q787" s="217">
        <v>0.0093100000000000006</v>
      </c>
      <c r="R787" s="217">
        <f>Q787*H787</f>
        <v>0.62274590000000007</v>
      </c>
      <c r="S787" s="217">
        <v>0</v>
      </c>
      <c r="T787" s="218">
        <f>S787*H787</f>
        <v>0</v>
      </c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R787" s="219" t="s">
        <v>143</v>
      </c>
      <c r="AT787" s="219" t="s">
        <v>140</v>
      </c>
      <c r="AU787" s="219" t="s">
        <v>82</v>
      </c>
      <c r="AY787" s="19" t="s">
        <v>128</v>
      </c>
      <c r="BE787" s="220">
        <f>IF(N787="základní",J787,0)</f>
        <v>0</v>
      </c>
      <c r="BF787" s="220">
        <f>IF(N787="snížená",J787,0)</f>
        <v>0</v>
      </c>
      <c r="BG787" s="220">
        <f>IF(N787="zákl. přenesená",J787,0)</f>
        <v>0</v>
      </c>
      <c r="BH787" s="220">
        <f>IF(N787="sníž. přenesená",J787,0)</f>
        <v>0</v>
      </c>
      <c r="BI787" s="220">
        <f>IF(N787="nulová",J787,0)</f>
        <v>0</v>
      </c>
      <c r="BJ787" s="19" t="s">
        <v>80</v>
      </c>
      <c r="BK787" s="220">
        <f>ROUND(I787*H787,2)</f>
        <v>0</v>
      </c>
      <c r="BL787" s="19" t="s">
        <v>135</v>
      </c>
      <c r="BM787" s="219" t="s">
        <v>1971</v>
      </c>
    </row>
    <row r="788" s="13" customFormat="1">
      <c r="A788" s="13"/>
      <c r="B788" s="242"/>
      <c r="C788" s="243"/>
      <c r="D788" s="244" t="s">
        <v>470</v>
      </c>
      <c r="E788" s="245" t="s">
        <v>19</v>
      </c>
      <c r="F788" s="246" t="s">
        <v>1972</v>
      </c>
      <c r="G788" s="243"/>
      <c r="H788" s="247">
        <v>66.890000000000001</v>
      </c>
      <c r="I788" s="248"/>
      <c r="J788" s="243"/>
      <c r="K788" s="243"/>
      <c r="L788" s="249"/>
      <c r="M788" s="250"/>
      <c r="N788" s="251"/>
      <c r="O788" s="251"/>
      <c r="P788" s="251"/>
      <c r="Q788" s="251"/>
      <c r="R788" s="251"/>
      <c r="S788" s="251"/>
      <c r="T788" s="252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53" t="s">
        <v>470</v>
      </c>
      <c r="AU788" s="253" t="s">
        <v>82</v>
      </c>
      <c r="AV788" s="13" t="s">
        <v>82</v>
      </c>
      <c r="AW788" s="13" t="s">
        <v>33</v>
      </c>
      <c r="AX788" s="13" t="s">
        <v>80</v>
      </c>
      <c r="AY788" s="253" t="s">
        <v>128</v>
      </c>
    </row>
    <row r="789" s="2" customFormat="1" ht="24.15" customHeight="1">
      <c r="A789" s="40"/>
      <c r="B789" s="41"/>
      <c r="C789" s="207" t="s">
        <v>1973</v>
      </c>
      <c r="D789" s="207" t="s">
        <v>131</v>
      </c>
      <c r="E789" s="208" t="s">
        <v>1974</v>
      </c>
      <c r="F789" s="209" t="s">
        <v>1975</v>
      </c>
      <c r="G789" s="210" t="s">
        <v>524</v>
      </c>
      <c r="H789" s="211">
        <v>193.32499999999999</v>
      </c>
      <c r="I789" s="212"/>
      <c r="J789" s="213">
        <f>ROUND(I789*H789,2)</f>
        <v>0</v>
      </c>
      <c r="K789" s="214"/>
      <c r="L789" s="46"/>
      <c r="M789" s="215" t="s">
        <v>19</v>
      </c>
      <c r="N789" s="216" t="s">
        <v>43</v>
      </c>
      <c r="O789" s="86"/>
      <c r="P789" s="217">
        <f>O789*H789</f>
        <v>0</v>
      </c>
      <c r="Q789" s="217">
        <v>0</v>
      </c>
      <c r="R789" s="217">
        <f>Q789*H789</f>
        <v>0</v>
      </c>
      <c r="S789" s="217">
        <v>0.014999999999999999</v>
      </c>
      <c r="T789" s="218">
        <f>S789*H789</f>
        <v>2.8998749999999998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19" t="s">
        <v>135</v>
      </c>
      <c r="AT789" s="219" t="s">
        <v>131</v>
      </c>
      <c r="AU789" s="219" t="s">
        <v>82</v>
      </c>
      <c r="AY789" s="19" t="s">
        <v>128</v>
      </c>
      <c r="BE789" s="220">
        <f>IF(N789="základní",J789,0)</f>
        <v>0</v>
      </c>
      <c r="BF789" s="220">
        <f>IF(N789="snížená",J789,0)</f>
        <v>0</v>
      </c>
      <c r="BG789" s="220">
        <f>IF(N789="zákl. přenesená",J789,0)</f>
        <v>0</v>
      </c>
      <c r="BH789" s="220">
        <f>IF(N789="sníž. přenesená",J789,0)</f>
        <v>0</v>
      </c>
      <c r="BI789" s="220">
        <f>IF(N789="nulová",J789,0)</f>
        <v>0</v>
      </c>
      <c r="BJ789" s="19" t="s">
        <v>80</v>
      </c>
      <c r="BK789" s="220">
        <f>ROUND(I789*H789,2)</f>
        <v>0</v>
      </c>
      <c r="BL789" s="19" t="s">
        <v>135</v>
      </c>
      <c r="BM789" s="219" t="s">
        <v>1976</v>
      </c>
    </row>
    <row r="790" s="2" customFormat="1">
      <c r="A790" s="40"/>
      <c r="B790" s="41"/>
      <c r="C790" s="42"/>
      <c r="D790" s="221" t="s">
        <v>137</v>
      </c>
      <c r="E790" s="42"/>
      <c r="F790" s="222" t="s">
        <v>1977</v>
      </c>
      <c r="G790" s="42"/>
      <c r="H790" s="42"/>
      <c r="I790" s="223"/>
      <c r="J790" s="42"/>
      <c r="K790" s="42"/>
      <c r="L790" s="46"/>
      <c r="M790" s="224"/>
      <c r="N790" s="225"/>
      <c r="O790" s="86"/>
      <c r="P790" s="86"/>
      <c r="Q790" s="86"/>
      <c r="R790" s="86"/>
      <c r="S790" s="86"/>
      <c r="T790" s="87"/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T790" s="19" t="s">
        <v>137</v>
      </c>
      <c r="AU790" s="19" t="s">
        <v>82</v>
      </c>
    </row>
    <row r="791" s="13" customFormat="1">
      <c r="A791" s="13"/>
      <c r="B791" s="242"/>
      <c r="C791" s="243"/>
      <c r="D791" s="244" t="s">
        <v>470</v>
      </c>
      <c r="E791" s="245" t="s">
        <v>19</v>
      </c>
      <c r="F791" s="246" t="s">
        <v>1873</v>
      </c>
      <c r="G791" s="243"/>
      <c r="H791" s="247">
        <v>193.32499999999999</v>
      </c>
      <c r="I791" s="248"/>
      <c r="J791" s="243"/>
      <c r="K791" s="243"/>
      <c r="L791" s="249"/>
      <c r="M791" s="250"/>
      <c r="N791" s="251"/>
      <c r="O791" s="251"/>
      <c r="P791" s="251"/>
      <c r="Q791" s="251"/>
      <c r="R791" s="251"/>
      <c r="S791" s="251"/>
      <c r="T791" s="252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53" t="s">
        <v>470</v>
      </c>
      <c r="AU791" s="253" t="s">
        <v>82</v>
      </c>
      <c r="AV791" s="13" t="s">
        <v>82</v>
      </c>
      <c r="AW791" s="13" t="s">
        <v>33</v>
      </c>
      <c r="AX791" s="13" t="s">
        <v>80</v>
      </c>
      <c r="AY791" s="253" t="s">
        <v>128</v>
      </c>
    </row>
    <row r="792" s="2" customFormat="1" ht="16.5" customHeight="1">
      <c r="A792" s="40"/>
      <c r="B792" s="41"/>
      <c r="C792" s="207" t="s">
        <v>1978</v>
      </c>
      <c r="D792" s="207" t="s">
        <v>131</v>
      </c>
      <c r="E792" s="208" t="s">
        <v>1979</v>
      </c>
      <c r="F792" s="209" t="s">
        <v>1980</v>
      </c>
      <c r="G792" s="210" t="s">
        <v>134</v>
      </c>
      <c r="H792" s="211">
        <v>488.51999999999998</v>
      </c>
      <c r="I792" s="212"/>
      <c r="J792" s="213">
        <f>ROUND(I792*H792,2)</f>
        <v>0</v>
      </c>
      <c r="K792" s="214"/>
      <c r="L792" s="46"/>
      <c r="M792" s="215" t="s">
        <v>19</v>
      </c>
      <c r="N792" s="216" t="s">
        <v>43</v>
      </c>
      <c r="O792" s="86"/>
      <c r="P792" s="217">
        <f>O792*H792</f>
        <v>0</v>
      </c>
      <c r="Q792" s="217">
        <v>2.0000000000000002E-05</v>
      </c>
      <c r="R792" s="217">
        <f>Q792*H792</f>
        <v>0.0097704000000000003</v>
      </c>
      <c r="S792" s="217">
        <v>0</v>
      </c>
      <c r="T792" s="218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19" t="s">
        <v>135</v>
      </c>
      <c r="AT792" s="219" t="s">
        <v>131</v>
      </c>
      <c r="AU792" s="219" t="s">
        <v>82</v>
      </c>
      <c r="AY792" s="19" t="s">
        <v>128</v>
      </c>
      <c r="BE792" s="220">
        <f>IF(N792="základní",J792,0)</f>
        <v>0</v>
      </c>
      <c r="BF792" s="220">
        <f>IF(N792="snížená",J792,0)</f>
        <v>0</v>
      </c>
      <c r="BG792" s="220">
        <f>IF(N792="zákl. přenesená",J792,0)</f>
        <v>0</v>
      </c>
      <c r="BH792" s="220">
        <f>IF(N792="sníž. přenesená",J792,0)</f>
        <v>0</v>
      </c>
      <c r="BI792" s="220">
        <f>IF(N792="nulová",J792,0)</f>
        <v>0</v>
      </c>
      <c r="BJ792" s="19" t="s">
        <v>80</v>
      </c>
      <c r="BK792" s="220">
        <f>ROUND(I792*H792,2)</f>
        <v>0</v>
      </c>
      <c r="BL792" s="19" t="s">
        <v>135</v>
      </c>
      <c r="BM792" s="219" t="s">
        <v>1981</v>
      </c>
    </row>
    <row r="793" s="2" customFormat="1">
      <c r="A793" s="40"/>
      <c r="B793" s="41"/>
      <c r="C793" s="42"/>
      <c r="D793" s="221" t="s">
        <v>137</v>
      </c>
      <c r="E793" s="42"/>
      <c r="F793" s="222" t="s">
        <v>1982</v>
      </c>
      <c r="G793" s="42"/>
      <c r="H793" s="42"/>
      <c r="I793" s="223"/>
      <c r="J793" s="42"/>
      <c r="K793" s="42"/>
      <c r="L793" s="46"/>
      <c r="M793" s="224"/>
      <c r="N793" s="225"/>
      <c r="O793" s="86"/>
      <c r="P793" s="86"/>
      <c r="Q793" s="86"/>
      <c r="R793" s="86"/>
      <c r="S793" s="86"/>
      <c r="T793" s="87"/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T793" s="19" t="s">
        <v>137</v>
      </c>
      <c r="AU793" s="19" t="s">
        <v>82</v>
      </c>
    </row>
    <row r="794" s="13" customFormat="1">
      <c r="A794" s="13"/>
      <c r="B794" s="242"/>
      <c r="C794" s="243"/>
      <c r="D794" s="244" t="s">
        <v>470</v>
      </c>
      <c r="E794" s="245" t="s">
        <v>19</v>
      </c>
      <c r="F794" s="246" t="s">
        <v>1983</v>
      </c>
      <c r="G794" s="243"/>
      <c r="H794" s="247">
        <v>488.51999999999998</v>
      </c>
      <c r="I794" s="248"/>
      <c r="J794" s="243"/>
      <c r="K794" s="243"/>
      <c r="L794" s="249"/>
      <c r="M794" s="250"/>
      <c r="N794" s="251"/>
      <c r="O794" s="251"/>
      <c r="P794" s="251"/>
      <c r="Q794" s="251"/>
      <c r="R794" s="251"/>
      <c r="S794" s="251"/>
      <c r="T794" s="252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53" t="s">
        <v>470</v>
      </c>
      <c r="AU794" s="253" t="s">
        <v>82</v>
      </c>
      <c r="AV794" s="13" t="s">
        <v>82</v>
      </c>
      <c r="AW794" s="13" t="s">
        <v>33</v>
      </c>
      <c r="AX794" s="13" t="s">
        <v>80</v>
      </c>
      <c r="AY794" s="253" t="s">
        <v>128</v>
      </c>
    </row>
    <row r="795" s="2" customFormat="1" ht="16.5" customHeight="1">
      <c r="A795" s="40"/>
      <c r="B795" s="41"/>
      <c r="C795" s="226" t="s">
        <v>1984</v>
      </c>
      <c r="D795" s="226" t="s">
        <v>140</v>
      </c>
      <c r="E795" s="227" t="s">
        <v>1985</v>
      </c>
      <c r="F795" s="228" t="s">
        <v>1986</v>
      </c>
      <c r="G795" s="229" t="s">
        <v>467</v>
      </c>
      <c r="H795" s="230">
        <v>1.29</v>
      </c>
      <c r="I795" s="231"/>
      <c r="J795" s="232">
        <f>ROUND(I795*H795,2)</f>
        <v>0</v>
      </c>
      <c r="K795" s="233"/>
      <c r="L795" s="234"/>
      <c r="M795" s="235" t="s">
        <v>19</v>
      </c>
      <c r="N795" s="236" t="s">
        <v>43</v>
      </c>
      <c r="O795" s="86"/>
      <c r="P795" s="217">
        <f>O795*H795</f>
        <v>0</v>
      </c>
      <c r="Q795" s="217">
        <v>0.55000000000000004</v>
      </c>
      <c r="R795" s="217">
        <f>Q795*H795</f>
        <v>0.70950000000000013</v>
      </c>
      <c r="S795" s="217">
        <v>0</v>
      </c>
      <c r="T795" s="218">
        <f>S795*H795</f>
        <v>0</v>
      </c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R795" s="219" t="s">
        <v>143</v>
      </c>
      <c r="AT795" s="219" t="s">
        <v>140</v>
      </c>
      <c r="AU795" s="219" t="s">
        <v>82</v>
      </c>
      <c r="AY795" s="19" t="s">
        <v>128</v>
      </c>
      <c r="BE795" s="220">
        <f>IF(N795="základní",J795,0)</f>
        <v>0</v>
      </c>
      <c r="BF795" s="220">
        <f>IF(N795="snížená",J795,0)</f>
        <v>0</v>
      </c>
      <c r="BG795" s="220">
        <f>IF(N795="zákl. přenesená",J795,0)</f>
        <v>0</v>
      </c>
      <c r="BH795" s="220">
        <f>IF(N795="sníž. přenesená",J795,0)</f>
        <v>0</v>
      </c>
      <c r="BI795" s="220">
        <f>IF(N795="nulová",J795,0)</f>
        <v>0</v>
      </c>
      <c r="BJ795" s="19" t="s">
        <v>80</v>
      </c>
      <c r="BK795" s="220">
        <f>ROUND(I795*H795,2)</f>
        <v>0</v>
      </c>
      <c r="BL795" s="19" t="s">
        <v>135</v>
      </c>
      <c r="BM795" s="219" t="s">
        <v>1987</v>
      </c>
    </row>
    <row r="796" s="13" customFormat="1">
      <c r="A796" s="13"/>
      <c r="B796" s="242"/>
      <c r="C796" s="243"/>
      <c r="D796" s="244" t="s">
        <v>470</v>
      </c>
      <c r="E796" s="245" t="s">
        <v>19</v>
      </c>
      <c r="F796" s="246" t="s">
        <v>1988</v>
      </c>
      <c r="G796" s="243"/>
      <c r="H796" s="247">
        <v>1.29</v>
      </c>
      <c r="I796" s="248"/>
      <c r="J796" s="243"/>
      <c r="K796" s="243"/>
      <c r="L796" s="249"/>
      <c r="M796" s="250"/>
      <c r="N796" s="251"/>
      <c r="O796" s="251"/>
      <c r="P796" s="251"/>
      <c r="Q796" s="251"/>
      <c r="R796" s="251"/>
      <c r="S796" s="251"/>
      <c r="T796" s="252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53" t="s">
        <v>470</v>
      </c>
      <c r="AU796" s="253" t="s">
        <v>82</v>
      </c>
      <c r="AV796" s="13" t="s">
        <v>82</v>
      </c>
      <c r="AW796" s="13" t="s">
        <v>33</v>
      </c>
      <c r="AX796" s="13" t="s">
        <v>80</v>
      </c>
      <c r="AY796" s="253" t="s">
        <v>128</v>
      </c>
    </row>
    <row r="797" s="2" customFormat="1" ht="21.75" customHeight="1">
      <c r="A797" s="40"/>
      <c r="B797" s="41"/>
      <c r="C797" s="207" t="s">
        <v>1989</v>
      </c>
      <c r="D797" s="207" t="s">
        <v>131</v>
      </c>
      <c r="E797" s="208" t="s">
        <v>1990</v>
      </c>
      <c r="F797" s="209" t="s">
        <v>1991</v>
      </c>
      <c r="G797" s="210" t="s">
        <v>467</v>
      </c>
      <c r="H797" s="211">
        <v>17.838000000000001</v>
      </c>
      <c r="I797" s="212"/>
      <c r="J797" s="213">
        <f>ROUND(I797*H797,2)</f>
        <v>0</v>
      </c>
      <c r="K797" s="214"/>
      <c r="L797" s="46"/>
      <c r="M797" s="215" t="s">
        <v>19</v>
      </c>
      <c r="N797" s="216" t="s">
        <v>43</v>
      </c>
      <c r="O797" s="86"/>
      <c r="P797" s="217">
        <f>O797*H797</f>
        <v>0</v>
      </c>
      <c r="Q797" s="217">
        <v>0.023369999999999998</v>
      </c>
      <c r="R797" s="217">
        <f>Q797*H797</f>
        <v>0.41687405999999999</v>
      </c>
      <c r="S797" s="217">
        <v>0</v>
      </c>
      <c r="T797" s="218">
        <f>S797*H797</f>
        <v>0</v>
      </c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R797" s="219" t="s">
        <v>135</v>
      </c>
      <c r="AT797" s="219" t="s">
        <v>131</v>
      </c>
      <c r="AU797" s="219" t="s">
        <v>82</v>
      </c>
      <c r="AY797" s="19" t="s">
        <v>128</v>
      </c>
      <c r="BE797" s="220">
        <f>IF(N797="základní",J797,0)</f>
        <v>0</v>
      </c>
      <c r="BF797" s="220">
        <f>IF(N797="snížená",J797,0)</f>
        <v>0</v>
      </c>
      <c r="BG797" s="220">
        <f>IF(N797="zákl. přenesená",J797,0)</f>
        <v>0</v>
      </c>
      <c r="BH797" s="220">
        <f>IF(N797="sníž. přenesená",J797,0)</f>
        <v>0</v>
      </c>
      <c r="BI797" s="220">
        <f>IF(N797="nulová",J797,0)</f>
        <v>0</v>
      </c>
      <c r="BJ797" s="19" t="s">
        <v>80</v>
      </c>
      <c r="BK797" s="220">
        <f>ROUND(I797*H797,2)</f>
        <v>0</v>
      </c>
      <c r="BL797" s="19" t="s">
        <v>135</v>
      </c>
      <c r="BM797" s="219" t="s">
        <v>1992</v>
      </c>
    </row>
    <row r="798" s="2" customFormat="1">
      <c r="A798" s="40"/>
      <c r="B798" s="41"/>
      <c r="C798" s="42"/>
      <c r="D798" s="221" t="s">
        <v>137</v>
      </c>
      <c r="E798" s="42"/>
      <c r="F798" s="222" t="s">
        <v>1993</v>
      </c>
      <c r="G798" s="42"/>
      <c r="H798" s="42"/>
      <c r="I798" s="223"/>
      <c r="J798" s="42"/>
      <c r="K798" s="42"/>
      <c r="L798" s="46"/>
      <c r="M798" s="224"/>
      <c r="N798" s="225"/>
      <c r="O798" s="86"/>
      <c r="P798" s="86"/>
      <c r="Q798" s="86"/>
      <c r="R798" s="86"/>
      <c r="S798" s="86"/>
      <c r="T798" s="87"/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T798" s="19" t="s">
        <v>137</v>
      </c>
      <c r="AU798" s="19" t="s">
        <v>82</v>
      </c>
    </row>
    <row r="799" s="13" customFormat="1">
      <c r="A799" s="13"/>
      <c r="B799" s="242"/>
      <c r="C799" s="243"/>
      <c r="D799" s="244" t="s">
        <v>470</v>
      </c>
      <c r="E799" s="245" t="s">
        <v>19</v>
      </c>
      <c r="F799" s="246" t="s">
        <v>1934</v>
      </c>
      <c r="G799" s="243"/>
      <c r="H799" s="247">
        <v>5.4740000000000002</v>
      </c>
      <c r="I799" s="248"/>
      <c r="J799" s="243"/>
      <c r="K799" s="243"/>
      <c r="L799" s="249"/>
      <c r="M799" s="250"/>
      <c r="N799" s="251"/>
      <c r="O799" s="251"/>
      <c r="P799" s="251"/>
      <c r="Q799" s="251"/>
      <c r="R799" s="251"/>
      <c r="S799" s="251"/>
      <c r="T799" s="252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53" t="s">
        <v>470</v>
      </c>
      <c r="AU799" s="253" t="s">
        <v>82</v>
      </c>
      <c r="AV799" s="13" t="s">
        <v>82</v>
      </c>
      <c r="AW799" s="13" t="s">
        <v>33</v>
      </c>
      <c r="AX799" s="13" t="s">
        <v>72</v>
      </c>
      <c r="AY799" s="253" t="s">
        <v>128</v>
      </c>
    </row>
    <row r="800" s="13" customFormat="1">
      <c r="A800" s="13"/>
      <c r="B800" s="242"/>
      <c r="C800" s="243"/>
      <c r="D800" s="244" t="s">
        <v>470</v>
      </c>
      <c r="E800" s="245" t="s">
        <v>19</v>
      </c>
      <c r="F800" s="246" t="s">
        <v>1935</v>
      </c>
      <c r="G800" s="243"/>
      <c r="H800" s="247">
        <v>11.093</v>
      </c>
      <c r="I800" s="248"/>
      <c r="J800" s="243"/>
      <c r="K800" s="243"/>
      <c r="L800" s="249"/>
      <c r="M800" s="250"/>
      <c r="N800" s="251"/>
      <c r="O800" s="251"/>
      <c r="P800" s="251"/>
      <c r="Q800" s="251"/>
      <c r="R800" s="251"/>
      <c r="S800" s="251"/>
      <c r="T800" s="252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53" t="s">
        <v>470</v>
      </c>
      <c r="AU800" s="253" t="s">
        <v>82</v>
      </c>
      <c r="AV800" s="13" t="s">
        <v>82</v>
      </c>
      <c r="AW800" s="13" t="s">
        <v>33</v>
      </c>
      <c r="AX800" s="13" t="s">
        <v>72</v>
      </c>
      <c r="AY800" s="253" t="s">
        <v>128</v>
      </c>
    </row>
    <row r="801" s="13" customFormat="1">
      <c r="A801" s="13"/>
      <c r="B801" s="242"/>
      <c r="C801" s="243"/>
      <c r="D801" s="244" t="s">
        <v>470</v>
      </c>
      <c r="E801" s="245" t="s">
        <v>19</v>
      </c>
      <c r="F801" s="246" t="s">
        <v>1994</v>
      </c>
      <c r="G801" s="243"/>
      <c r="H801" s="247">
        <v>1.2709999999999999</v>
      </c>
      <c r="I801" s="248"/>
      <c r="J801" s="243"/>
      <c r="K801" s="243"/>
      <c r="L801" s="249"/>
      <c r="M801" s="250"/>
      <c r="N801" s="251"/>
      <c r="O801" s="251"/>
      <c r="P801" s="251"/>
      <c r="Q801" s="251"/>
      <c r="R801" s="251"/>
      <c r="S801" s="251"/>
      <c r="T801" s="252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53" t="s">
        <v>470</v>
      </c>
      <c r="AU801" s="253" t="s">
        <v>82</v>
      </c>
      <c r="AV801" s="13" t="s">
        <v>82</v>
      </c>
      <c r="AW801" s="13" t="s">
        <v>33</v>
      </c>
      <c r="AX801" s="13" t="s">
        <v>72</v>
      </c>
      <c r="AY801" s="253" t="s">
        <v>128</v>
      </c>
    </row>
    <row r="802" s="14" customFormat="1">
      <c r="A802" s="14"/>
      <c r="B802" s="254"/>
      <c r="C802" s="255"/>
      <c r="D802" s="244" t="s">
        <v>470</v>
      </c>
      <c r="E802" s="256" t="s">
        <v>19</v>
      </c>
      <c r="F802" s="257" t="s">
        <v>494</v>
      </c>
      <c r="G802" s="255"/>
      <c r="H802" s="258">
        <v>17.838000000000001</v>
      </c>
      <c r="I802" s="259"/>
      <c r="J802" s="255"/>
      <c r="K802" s="255"/>
      <c r="L802" s="260"/>
      <c r="M802" s="261"/>
      <c r="N802" s="262"/>
      <c r="O802" s="262"/>
      <c r="P802" s="262"/>
      <c r="Q802" s="262"/>
      <c r="R802" s="262"/>
      <c r="S802" s="262"/>
      <c r="T802" s="263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64" t="s">
        <v>470</v>
      </c>
      <c r="AU802" s="264" t="s">
        <v>82</v>
      </c>
      <c r="AV802" s="14" t="s">
        <v>430</v>
      </c>
      <c r="AW802" s="14" t="s">
        <v>33</v>
      </c>
      <c r="AX802" s="14" t="s">
        <v>80</v>
      </c>
      <c r="AY802" s="264" t="s">
        <v>128</v>
      </c>
    </row>
    <row r="803" s="2" customFormat="1" ht="21.75" customHeight="1">
      <c r="A803" s="40"/>
      <c r="B803" s="41"/>
      <c r="C803" s="207" t="s">
        <v>1995</v>
      </c>
      <c r="D803" s="207" t="s">
        <v>131</v>
      </c>
      <c r="E803" s="208" t="s">
        <v>1996</v>
      </c>
      <c r="F803" s="209" t="s">
        <v>1997</v>
      </c>
      <c r="G803" s="210" t="s">
        <v>524</v>
      </c>
      <c r="H803" s="211">
        <v>158.19999999999999</v>
      </c>
      <c r="I803" s="212"/>
      <c r="J803" s="213">
        <f>ROUND(I803*H803,2)</f>
        <v>0</v>
      </c>
      <c r="K803" s="214"/>
      <c r="L803" s="46"/>
      <c r="M803" s="215" t="s">
        <v>19</v>
      </c>
      <c r="N803" s="216" t="s">
        <v>43</v>
      </c>
      <c r="O803" s="86"/>
      <c r="P803" s="217">
        <f>O803*H803</f>
        <v>0</v>
      </c>
      <c r="Q803" s="217">
        <v>0</v>
      </c>
      <c r="R803" s="217">
        <f>Q803*H803</f>
        <v>0</v>
      </c>
      <c r="S803" s="217">
        <v>0.040000000000000001</v>
      </c>
      <c r="T803" s="218">
        <f>S803*H803</f>
        <v>6.3279999999999994</v>
      </c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R803" s="219" t="s">
        <v>135</v>
      </c>
      <c r="AT803" s="219" t="s">
        <v>131</v>
      </c>
      <c r="AU803" s="219" t="s">
        <v>82</v>
      </c>
      <c r="AY803" s="19" t="s">
        <v>128</v>
      </c>
      <c r="BE803" s="220">
        <f>IF(N803="základní",J803,0)</f>
        <v>0</v>
      </c>
      <c r="BF803" s="220">
        <f>IF(N803="snížená",J803,0)</f>
        <v>0</v>
      </c>
      <c r="BG803" s="220">
        <f>IF(N803="zákl. přenesená",J803,0)</f>
        <v>0</v>
      </c>
      <c r="BH803" s="220">
        <f>IF(N803="sníž. přenesená",J803,0)</f>
        <v>0</v>
      </c>
      <c r="BI803" s="220">
        <f>IF(N803="nulová",J803,0)</f>
        <v>0</v>
      </c>
      <c r="BJ803" s="19" t="s">
        <v>80</v>
      </c>
      <c r="BK803" s="220">
        <f>ROUND(I803*H803,2)</f>
        <v>0</v>
      </c>
      <c r="BL803" s="19" t="s">
        <v>135</v>
      </c>
      <c r="BM803" s="219" t="s">
        <v>1998</v>
      </c>
    </row>
    <row r="804" s="2" customFormat="1">
      <c r="A804" s="40"/>
      <c r="B804" s="41"/>
      <c r="C804" s="42"/>
      <c r="D804" s="221" t="s">
        <v>137</v>
      </c>
      <c r="E804" s="42"/>
      <c r="F804" s="222" t="s">
        <v>1999</v>
      </c>
      <c r="G804" s="42"/>
      <c r="H804" s="42"/>
      <c r="I804" s="223"/>
      <c r="J804" s="42"/>
      <c r="K804" s="42"/>
      <c r="L804" s="46"/>
      <c r="M804" s="224"/>
      <c r="N804" s="225"/>
      <c r="O804" s="86"/>
      <c r="P804" s="86"/>
      <c r="Q804" s="86"/>
      <c r="R804" s="86"/>
      <c r="S804" s="86"/>
      <c r="T804" s="87"/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T804" s="19" t="s">
        <v>137</v>
      </c>
      <c r="AU804" s="19" t="s">
        <v>82</v>
      </c>
    </row>
    <row r="805" s="13" customFormat="1">
      <c r="A805" s="13"/>
      <c r="B805" s="242"/>
      <c r="C805" s="243"/>
      <c r="D805" s="244" t="s">
        <v>470</v>
      </c>
      <c r="E805" s="245" t="s">
        <v>19</v>
      </c>
      <c r="F805" s="246" t="s">
        <v>2000</v>
      </c>
      <c r="G805" s="243"/>
      <c r="H805" s="247">
        <v>158.19999999999999</v>
      </c>
      <c r="I805" s="248"/>
      <c r="J805" s="243"/>
      <c r="K805" s="243"/>
      <c r="L805" s="249"/>
      <c r="M805" s="250"/>
      <c r="N805" s="251"/>
      <c r="O805" s="251"/>
      <c r="P805" s="251"/>
      <c r="Q805" s="251"/>
      <c r="R805" s="251"/>
      <c r="S805" s="251"/>
      <c r="T805" s="252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53" t="s">
        <v>470</v>
      </c>
      <c r="AU805" s="253" t="s">
        <v>82</v>
      </c>
      <c r="AV805" s="13" t="s">
        <v>82</v>
      </c>
      <c r="AW805" s="13" t="s">
        <v>33</v>
      </c>
      <c r="AX805" s="13" t="s">
        <v>80</v>
      </c>
      <c r="AY805" s="253" t="s">
        <v>128</v>
      </c>
    </row>
    <row r="806" s="2" customFormat="1" ht="24.15" customHeight="1">
      <c r="A806" s="40"/>
      <c r="B806" s="41"/>
      <c r="C806" s="207" t="s">
        <v>2001</v>
      </c>
      <c r="D806" s="207" t="s">
        <v>131</v>
      </c>
      <c r="E806" s="208" t="s">
        <v>2002</v>
      </c>
      <c r="F806" s="209" t="s">
        <v>2003</v>
      </c>
      <c r="G806" s="210" t="s">
        <v>155</v>
      </c>
      <c r="H806" s="237"/>
      <c r="I806" s="212"/>
      <c r="J806" s="213">
        <f>ROUND(I806*H806,2)</f>
        <v>0</v>
      </c>
      <c r="K806" s="214"/>
      <c r="L806" s="46"/>
      <c r="M806" s="215" t="s">
        <v>19</v>
      </c>
      <c r="N806" s="216" t="s">
        <v>43</v>
      </c>
      <c r="O806" s="86"/>
      <c r="P806" s="217">
        <f>O806*H806</f>
        <v>0</v>
      </c>
      <c r="Q806" s="217">
        <v>0</v>
      </c>
      <c r="R806" s="217">
        <f>Q806*H806</f>
        <v>0</v>
      </c>
      <c r="S806" s="217">
        <v>0</v>
      </c>
      <c r="T806" s="218">
        <f>S806*H806</f>
        <v>0</v>
      </c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R806" s="219" t="s">
        <v>135</v>
      </c>
      <c r="AT806" s="219" t="s">
        <v>131</v>
      </c>
      <c r="AU806" s="219" t="s">
        <v>82</v>
      </c>
      <c r="AY806" s="19" t="s">
        <v>128</v>
      </c>
      <c r="BE806" s="220">
        <f>IF(N806="základní",J806,0)</f>
        <v>0</v>
      </c>
      <c r="BF806" s="220">
        <f>IF(N806="snížená",J806,0)</f>
        <v>0</v>
      </c>
      <c r="BG806" s="220">
        <f>IF(N806="zákl. přenesená",J806,0)</f>
        <v>0</v>
      </c>
      <c r="BH806" s="220">
        <f>IF(N806="sníž. přenesená",J806,0)</f>
        <v>0</v>
      </c>
      <c r="BI806" s="220">
        <f>IF(N806="nulová",J806,0)</f>
        <v>0</v>
      </c>
      <c r="BJ806" s="19" t="s">
        <v>80</v>
      </c>
      <c r="BK806" s="220">
        <f>ROUND(I806*H806,2)</f>
        <v>0</v>
      </c>
      <c r="BL806" s="19" t="s">
        <v>135</v>
      </c>
      <c r="BM806" s="219" t="s">
        <v>2004</v>
      </c>
    </row>
    <row r="807" s="2" customFormat="1">
      <c r="A807" s="40"/>
      <c r="B807" s="41"/>
      <c r="C807" s="42"/>
      <c r="D807" s="221" t="s">
        <v>137</v>
      </c>
      <c r="E807" s="42"/>
      <c r="F807" s="222" t="s">
        <v>2005</v>
      </c>
      <c r="G807" s="42"/>
      <c r="H807" s="42"/>
      <c r="I807" s="223"/>
      <c r="J807" s="42"/>
      <c r="K807" s="42"/>
      <c r="L807" s="46"/>
      <c r="M807" s="224"/>
      <c r="N807" s="225"/>
      <c r="O807" s="86"/>
      <c r="P807" s="86"/>
      <c r="Q807" s="86"/>
      <c r="R807" s="86"/>
      <c r="S807" s="86"/>
      <c r="T807" s="87"/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T807" s="19" t="s">
        <v>137</v>
      </c>
      <c r="AU807" s="19" t="s">
        <v>82</v>
      </c>
    </row>
    <row r="808" s="12" customFormat="1" ht="22.8" customHeight="1">
      <c r="A808" s="12"/>
      <c r="B808" s="191"/>
      <c r="C808" s="192"/>
      <c r="D808" s="193" t="s">
        <v>71</v>
      </c>
      <c r="E808" s="205" t="s">
        <v>2006</v>
      </c>
      <c r="F808" s="205" t="s">
        <v>2007</v>
      </c>
      <c r="G808" s="192"/>
      <c r="H808" s="192"/>
      <c r="I808" s="195"/>
      <c r="J808" s="206">
        <f>BK808</f>
        <v>0</v>
      </c>
      <c r="K808" s="192"/>
      <c r="L808" s="197"/>
      <c r="M808" s="198"/>
      <c r="N808" s="199"/>
      <c r="O808" s="199"/>
      <c r="P808" s="200">
        <f>SUM(P809:P841)</f>
        <v>0</v>
      </c>
      <c r="Q808" s="199"/>
      <c r="R808" s="200">
        <f>SUM(R809:R841)</f>
        <v>3.6820655799999997</v>
      </c>
      <c r="S808" s="199"/>
      <c r="T808" s="201">
        <f>SUM(T809:T841)</f>
        <v>0</v>
      </c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R808" s="202" t="s">
        <v>82</v>
      </c>
      <c r="AT808" s="203" t="s">
        <v>71</v>
      </c>
      <c r="AU808" s="203" t="s">
        <v>80</v>
      </c>
      <c r="AY808" s="202" t="s">
        <v>128</v>
      </c>
      <c r="BK808" s="204">
        <f>SUM(BK809:BK841)</f>
        <v>0</v>
      </c>
    </row>
    <row r="809" s="2" customFormat="1" ht="24.15" customHeight="1">
      <c r="A809" s="40"/>
      <c r="B809" s="41"/>
      <c r="C809" s="207" t="s">
        <v>2008</v>
      </c>
      <c r="D809" s="207" t="s">
        <v>131</v>
      </c>
      <c r="E809" s="208" t="s">
        <v>2009</v>
      </c>
      <c r="F809" s="209" t="s">
        <v>2010</v>
      </c>
      <c r="G809" s="210" t="s">
        <v>524</v>
      </c>
      <c r="H809" s="211">
        <v>119.90000000000001</v>
      </c>
      <c r="I809" s="212"/>
      <c r="J809" s="213">
        <f>ROUND(I809*H809,2)</f>
        <v>0</v>
      </c>
      <c r="K809" s="214"/>
      <c r="L809" s="46"/>
      <c r="M809" s="215" t="s">
        <v>19</v>
      </c>
      <c r="N809" s="216" t="s">
        <v>43</v>
      </c>
      <c r="O809" s="86"/>
      <c r="P809" s="217">
        <f>O809*H809</f>
        <v>0</v>
      </c>
      <c r="Q809" s="217">
        <v>0.01217</v>
      </c>
      <c r="R809" s="217">
        <f>Q809*H809</f>
        <v>1.4591830000000001</v>
      </c>
      <c r="S809" s="217">
        <v>0</v>
      </c>
      <c r="T809" s="218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19" t="s">
        <v>135</v>
      </c>
      <c r="AT809" s="219" t="s">
        <v>131</v>
      </c>
      <c r="AU809" s="219" t="s">
        <v>82</v>
      </c>
      <c r="AY809" s="19" t="s">
        <v>128</v>
      </c>
      <c r="BE809" s="220">
        <f>IF(N809="základní",J809,0)</f>
        <v>0</v>
      </c>
      <c r="BF809" s="220">
        <f>IF(N809="snížená",J809,0)</f>
        <v>0</v>
      </c>
      <c r="BG809" s="220">
        <f>IF(N809="zákl. přenesená",J809,0)</f>
        <v>0</v>
      </c>
      <c r="BH809" s="220">
        <f>IF(N809="sníž. přenesená",J809,0)</f>
        <v>0</v>
      </c>
      <c r="BI809" s="220">
        <f>IF(N809="nulová",J809,0)</f>
        <v>0</v>
      </c>
      <c r="BJ809" s="19" t="s">
        <v>80</v>
      </c>
      <c r="BK809" s="220">
        <f>ROUND(I809*H809,2)</f>
        <v>0</v>
      </c>
      <c r="BL809" s="19" t="s">
        <v>135</v>
      </c>
      <c r="BM809" s="219" t="s">
        <v>2011</v>
      </c>
    </row>
    <row r="810" s="2" customFormat="1">
      <c r="A810" s="40"/>
      <c r="B810" s="41"/>
      <c r="C810" s="42"/>
      <c r="D810" s="221" t="s">
        <v>137</v>
      </c>
      <c r="E810" s="42"/>
      <c r="F810" s="222" t="s">
        <v>2012</v>
      </c>
      <c r="G810" s="42"/>
      <c r="H810" s="42"/>
      <c r="I810" s="223"/>
      <c r="J810" s="42"/>
      <c r="K810" s="42"/>
      <c r="L810" s="46"/>
      <c r="M810" s="224"/>
      <c r="N810" s="225"/>
      <c r="O810" s="86"/>
      <c r="P810" s="86"/>
      <c r="Q810" s="86"/>
      <c r="R810" s="86"/>
      <c r="S810" s="86"/>
      <c r="T810" s="87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T810" s="19" t="s">
        <v>137</v>
      </c>
      <c r="AU810" s="19" t="s">
        <v>82</v>
      </c>
    </row>
    <row r="811" s="15" customFormat="1">
      <c r="A811" s="15"/>
      <c r="B811" s="265"/>
      <c r="C811" s="266"/>
      <c r="D811" s="244" t="s">
        <v>470</v>
      </c>
      <c r="E811" s="267" t="s">
        <v>19</v>
      </c>
      <c r="F811" s="268" t="s">
        <v>1640</v>
      </c>
      <c r="G811" s="266"/>
      <c r="H811" s="267" t="s">
        <v>19</v>
      </c>
      <c r="I811" s="269"/>
      <c r="J811" s="266"/>
      <c r="K811" s="266"/>
      <c r="L811" s="270"/>
      <c r="M811" s="271"/>
      <c r="N811" s="272"/>
      <c r="O811" s="272"/>
      <c r="P811" s="272"/>
      <c r="Q811" s="272"/>
      <c r="R811" s="272"/>
      <c r="S811" s="272"/>
      <c r="T811" s="273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74" t="s">
        <v>470</v>
      </c>
      <c r="AU811" s="274" t="s">
        <v>82</v>
      </c>
      <c r="AV811" s="15" t="s">
        <v>80</v>
      </c>
      <c r="AW811" s="15" t="s">
        <v>33</v>
      </c>
      <c r="AX811" s="15" t="s">
        <v>72</v>
      </c>
      <c r="AY811" s="274" t="s">
        <v>128</v>
      </c>
    </row>
    <row r="812" s="13" customFormat="1">
      <c r="A812" s="13"/>
      <c r="B812" s="242"/>
      <c r="C812" s="243"/>
      <c r="D812" s="244" t="s">
        <v>470</v>
      </c>
      <c r="E812" s="245" t="s">
        <v>19</v>
      </c>
      <c r="F812" s="246" t="s">
        <v>1641</v>
      </c>
      <c r="G812" s="243"/>
      <c r="H812" s="247">
        <v>119.90000000000001</v>
      </c>
      <c r="I812" s="248"/>
      <c r="J812" s="243"/>
      <c r="K812" s="243"/>
      <c r="L812" s="249"/>
      <c r="M812" s="250"/>
      <c r="N812" s="251"/>
      <c r="O812" s="251"/>
      <c r="P812" s="251"/>
      <c r="Q812" s="251"/>
      <c r="R812" s="251"/>
      <c r="S812" s="251"/>
      <c r="T812" s="252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53" t="s">
        <v>470</v>
      </c>
      <c r="AU812" s="253" t="s">
        <v>82</v>
      </c>
      <c r="AV812" s="13" t="s">
        <v>82</v>
      </c>
      <c r="AW812" s="13" t="s">
        <v>33</v>
      </c>
      <c r="AX812" s="13" t="s">
        <v>80</v>
      </c>
      <c r="AY812" s="253" t="s">
        <v>128</v>
      </c>
    </row>
    <row r="813" s="2" customFormat="1" ht="24.15" customHeight="1">
      <c r="A813" s="40"/>
      <c r="B813" s="41"/>
      <c r="C813" s="207" t="s">
        <v>2013</v>
      </c>
      <c r="D813" s="207" t="s">
        <v>131</v>
      </c>
      <c r="E813" s="208" t="s">
        <v>2014</v>
      </c>
      <c r="F813" s="209" t="s">
        <v>2015</v>
      </c>
      <c r="G813" s="210" t="s">
        <v>524</v>
      </c>
      <c r="H813" s="211">
        <v>23.5</v>
      </c>
      <c r="I813" s="212"/>
      <c r="J813" s="213">
        <f>ROUND(I813*H813,2)</f>
        <v>0</v>
      </c>
      <c r="K813" s="214"/>
      <c r="L813" s="46"/>
      <c r="M813" s="215" t="s">
        <v>19</v>
      </c>
      <c r="N813" s="216" t="s">
        <v>43</v>
      </c>
      <c r="O813" s="86"/>
      <c r="P813" s="217">
        <f>O813*H813</f>
        <v>0</v>
      </c>
      <c r="Q813" s="217">
        <v>0.0118</v>
      </c>
      <c r="R813" s="217">
        <f>Q813*H813</f>
        <v>0.27729999999999999</v>
      </c>
      <c r="S813" s="217">
        <v>0</v>
      </c>
      <c r="T813" s="218">
        <f>S813*H813</f>
        <v>0</v>
      </c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R813" s="219" t="s">
        <v>135</v>
      </c>
      <c r="AT813" s="219" t="s">
        <v>131</v>
      </c>
      <c r="AU813" s="219" t="s">
        <v>82</v>
      </c>
      <c r="AY813" s="19" t="s">
        <v>128</v>
      </c>
      <c r="BE813" s="220">
        <f>IF(N813="základní",J813,0)</f>
        <v>0</v>
      </c>
      <c r="BF813" s="220">
        <f>IF(N813="snížená",J813,0)</f>
        <v>0</v>
      </c>
      <c r="BG813" s="220">
        <f>IF(N813="zákl. přenesená",J813,0)</f>
        <v>0</v>
      </c>
      <c r="BH813" s="220">
        <f>IF(N813="sníž. přenesená",J813,0)</f>
        <v>0</v>
      </c>
      <c r="BI813" s="220">
        <f>IF(N813="nulová",J813,0)</f>
        <v>0</v>
      </c>
      <c r="BJ813" s="19" t="s">
        <v>80</v>
      </c>
      <c r="BK813" s="220">
        <f>ROUND(I813*H813,2)</f>
        <v>0</v>
      </c>
      <c r="BL813" s="19" t="s">
        <v>135</v>
      </c>
      <c r="BM813" s="219" t="s">
        <v>2016</v>
      </c>
    </row>
    <row r="814" s="2" customFormat="1">
      <c r="A814" s="40"/>
      <c r="B814" s="41"/>
      <c r="C814" s="42"/>
      <c r="D814" s="221" t="s">
        <v>137</v>
      </c>
      <c r="E814" s="42"/>
      <c r="F814" s="222" t="s">
        <v>2017</v>
      </c>
      <c r="G814" s="42"/>
      <c r="H814" s="42"/>
      <c r="I814" s="223"/>
      <c r="J814" s="42"/>
      <c r="K814" s="42"/>
      <c r="L814" s="46"/>
      <c r="M814" s="224"/>
      <c r="N814" s="225"/>
      <c r="O814" s="86"/>
      <c r="P814" s="86"/>
      <c r="Q814" s="86"/>
      <c r="R814" s="86"/>
      <c r="S814" s="86"/>
      <c r="T814" s="87"/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T814" s="19" t="s">
        <v>137</v>
      </c>
      <c r="AU814" s="19" t="s">
        <v>82</v>
      </c>
    </row>
    <row r="815" s="15" customFormat="1">
      <c r="A815" s="15"/>
      <c r="B815" s="265"/>
      <c r="C815" s="266"/>
      <c r="D815" s="244" t="s">
        <v>470</v>
      </c>
      <c r="E815" s="267" t="s">
        <v>19</v>
      </c>
      <c r="F815" s="268" t="s">
        <v>1642</v>
      </c>
      <c r="G815" s="266"/>
      <c r="H815" s="267" t="s">
        <v>19</v>
      </c>
      <c r="I815" s="269"/>
      <c r="J815" s="266"/>
      <c r="K815" s="266"/>
      <c r="L815" s="270"/>
      <c r="M815" s="271"/>
      <c r="N815" s="272"/>
      <c r="O815" s="272"/>
      <c r="P815" s="272"/>
      <c r="Q815" s="272"/>
      <c r="R815" s="272"/>
      <c r="S815" s="272"/>
      <c r="T815" s="273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74" t="s">
        <v>470</v>
      </c>
      <c r="AU815" s="274" t="s">
        <v>82</v>
      </c>
      <c r="AV815" s="15" t="s">
        <v>80</v>
      </c>
      <c r="AW815" s="15" t="s">
        <v>33</v>
      </c>
      <c r="AX815" s="15" t="s">
        <v>72</v>
      </c>
      <c r="AY815" s="274" t="s">
        <v>128</v>
      </c>
    </row>
    <row r="816" s="13" customFormat="1">
      <c r="A816" s="13"/>
      <c r="B816" s="242"/>
      <c r="C816" s="243"/>
      <c r="D816" s="244" t="s">
        <v>470</v>
      </c>
      <c r="E816" s="245" t="s">
        <v>19</v>
      </c>
      <c r="F816" s="246" t="s">
        <v>1643</v>
      </c>
      <c r="G816" s="243"/>
      <c r="H816" s="247">
        <v>23.5</v>
      </c>
      <c r="I816" s="248"/>
      <c r="J816" s="243"/>
      <c r="K816" s="243"/>
      <c r="L816" s="249"/>
      <c r="M816" s="250"/>
      <c r="N816" s="251"/>
      <c r="O816" s="251"/>
      <c r="P816" s="251"/>
      <c r="Q816" s="251"/>
      <c r="R816" s="251"/>
      <c r="S816" s="251"/>
      <c r="T816" s="252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53" t="s">
        <v>470</v>
      </c>
      <c r="AU816" s="253" t="s">
        <v>82</v>
      </c>
      <c r="AV816" s="13" t="s">
        <v>82</v>
      </c>
      <c r="AW816" s="13" t="s">
        <v>33</v>
      </c>
      <c r="AX816" s="13" t="s">
        <v>80</v>
      </c>
      <c r="AY816" s="253" t="s">
        <v>128</v>
      </c>
    </row>
    <row r="817" s="2" customFormat="1" ht="24.15" customHeight="1">
      <c r="A817" s="40"/>
      <c r="B817" s="41"/>
      <c r="C817" s="207" t="s">
        <v>2018</v>
      </c>
      <c r="D817" s="207" t="s">
        <v>131</v>
      </c>
      <c r="E817" s="208" t="s">
        <v>2019</v>
      </c>
      <c r="F817" s="209" t="s">
        <v>2020</v>
      </c>
      <c r="G817" s="210" t="s">
        <v>524</v>
      </c>
      <c r="H817" s="211">
        <v>149.91399999999999</v>
      </c>
      <c r="I817" s="212"/>
      <c r="J817" s="213">
        <f>ROUND(I817*H817,2)</f>
        <v>0</v>
      </c>
      <c r="K817" s="214"/>
      <c r="L817" s="46"/>
      <c r="M817" s="215" t="s">
        <v>19</v>
      </c>
      <c r="N817" s="216" t="s">
        <v>43</v>
      </c>
      <c r="O817" s="86"/>
      <c r="P817" s="217">
        <f>O817*H817</f>
        <v>0</v>
      </c>
      <c r="Q817" s="217">
        <v>0.00010000000000000001</v>
      </c>
      <c r="R817" s="217">
        <f>Q817*H817</f>
        <v>0.0149914</v>
      </c>
      <c r="S817" s="217">
        <v>0</v>
      </c>
      <c r="T817" s="218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19" t="s">
        <v>135</v>
      </c>
      <c r="AT817" s="219" t="s">
        <v>131</v>
      </c>
      <c r="AU817" s="219" t="s">
        <v>82</v>
      </c>
      <c r="AY817" s="19" t="s">
        <v>128</v>
      </c>
      <c r="BE817" s="220">
        <f>IF(N817="základní",J817,0)</f>
        <v>0</v>
      </c>
      <c r="BF817" s="220">
        <f>IF(N817="snížená",J817,0)</f>
        <v>0</v>
      </c>
      <c r="BG817" s="220">
        <f>IF(N817="zákl. přenesená",J817,0)</f>
        <v>0</v>
      </c>
      <c r="BH817" s="220">
        <f>IF(N817="sníž. přenesená",J817,0)</f>
        <v>0</v>
      </c>
      <c r="BI817" s="220">
        <f>IF(N817="nulová",J817,0)</f>
        <v>0</v>
      </c>
      <c r="BJ817" s="19" t="s">
        <v>80</v>
      </c>
      <c r="BK817" s="220">
        <f>ROUND(I817*H817,2)</f>
        <v>0</v>
      </c>
      <c r="BL817" s="19" t="s">
        <v>135</v>
      </c>
      <c r="BM817" s="219" t="s">
        <v>2021</v>
      </c>
    </row>
    <row r="818" s="2" customFormat="1">
      <c r="A818" s="40"/>
      <c r="B818" s="41"/>
      <c r="C818" s="42"/>
      <c r="D818" s="221" t="s">
        <v>137</v>
      </c>
      <c r="E818" s="42"/>
      <c r="F818" s="222" t="s">
        <v>2022</v>
      </c>
      <c r="G818" s="42"/>
      <c r="H818" s="42"/>
      <c r="I818" s="223"/>
      <c r="J818" s="42"/>
      <c r="K818" s="42"/>
      <c r="L818" s="46"/>
      <c r="M818" s="224"/>
      <c r="N818" s="225"/>
      <c r="O818" s="86"/>
      <c r="P818" s="86"/>
      <c r="Q818" s="86"/>
      <c r="R818" s="86"/>
      <c r="S818" s="86"/>
      <c r="T818" s="87"/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T818" s="19" t="s">
        <v>137</v>
      </c>
      <c r="AU818" s="19" t="s">
        <v>82</v>
      </c>
    </row>
    <row r="819" s="13" customFormat="1">
      <c r="A819" s="13"/>
      <c r="B819" s="242"/>
      <c r="C819" s="243"/>
      <c r="D819" s="244" t="s">
        <v>470</v>
      </c>
      <c r="E819" s="245" t="s">
        <v>19</v>
      </c>
      <c r="F819" s="246" t="s">
        <v>2023</v>
      </c>
      <c r="G819" s="243"/>
      <c r="H819" s="247">
        <v>143.40000000000001</v>
      </c>
      <c r="I819" s="248"/>
      <c r="J819" s="243"/>
      <c r="K819" s="243"/>
      <c r="L819" s="249"/>
      <c r="M819" s="250"/>
      <c r="N819" s="251"/>
      <c r="O819" s="251"/>
      <c r="P819" s="251"/>
      <c r="Q819" s="251"/>
      <c r="R819" s="251"/>
      <c r="S819" s="251"/>
      <c r="T819" s="252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53" t="s">
        <v>470</v>
      </c>
      <c r="AU819" s="253" t="s">
        <v>82</v>
      </c>
      <c r="AV819" s="13" t="s">
        <v>82</v>
      </c>
      <c r="AW819" s="13" t="s">
        <v>33</v>
      </c>
      <c r="AX819" s="13" t="s">
        <v>72</v>
      </c>
      <c r="AY819" s="253" t="s">
        <v>128</v>
      </c>
    </row>
    <row r="820" s="13" customFormat="1">
      <c r="A820" s="13"/>
      <c r="B820" s="242"/>
      <c r="C820" s="243"/>
      <c r="D820" s="244" t="s">
        <v>470</v>
      </c>
      <c r="E820" s="245" t="s">
        <v>19</v>
      </c>
      <c r="F820" s="246" t="s">
        <v>2024</v>
      </c>
      <c r="G820" s="243"/>
      <c r="H820" s="247">
        <v>6.5140000000000002</v>
      </c>
      <c r="I820" s="248"/>
      <c r="J820" s="243"/>
      <c r="K820" s="243"/>
      <c r="L820" s="249"/>
      <c r="M820" s="250"/>
      <c r="N820" s="251"/>
      <c r="O820" s="251"/>
      <c r="P820" s="251"/>
      <c r="Q820" s="251"/>
      <c r="R820" s="251"/>
      <c r="S820" s="251"/>
      <c r="T820" s="252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53" t="s">
        <v>470</v>
      </c>
      <c r="AU820" s="253" t="s">
        <v>82</v>
      </c>
      <c r="AV820" s="13" t="s">
        <v>82</v>
      </c>
      <c r="AW820" s="13" t="s">
        <v>33</v>
      </c>
      <c r="AX820" s="13" t="s">
        <v>72</v>
      </c>
      <c r="AY820" s="253" t="s">
        <v>128</v>
      </c>
    </row>
    <row r="821" s="14" customFormat="1">
      <c r="A821" s="14"/>
      <c r="B821" s="254"/>
      <c r="C821" s="255"/>
      <c r="D821" s="244" t="s">
        <v>470</v>
      </c>
      <c r="E821" s="256" t="s">
        <v>19</v>
      </c>
      <c r="F821" s="257" t="s">
        <v>494</v>
      </c>
      <c r="G821" s="255"/>
      <c r="H821" s="258">
        <v>149.91400000000002</v>
      </c>
      <c r="I821" s="259"/>
      <c r="J821" s="255"/>
      <c r="K821" s="255"/>
      <c r="L821" s="260"/>
      <c r="M821" s="261"/>
      <c r="N821" s="262"/>
      <c r="O821" s="262"/>
      <c r="P821" s="262"/>
      <c r="Q821" s="262"/>
      <c r="R821" s="262"/>
      <c r="S821" s="262"/>
      <c r="T821" s="263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64" t="s">
        <v>470</v>
      </c>
      <c r="AU821" s="264" t="s">
        <v>82</v>
      </c>
      <c r="AV821" s="14" t="s">
        <v>430</v>
      </c>
      <c r="AW821" s="14" t="s">
        <v>33</v>
      </c>
      <c r="AX821" s="14" t="s">
        <v>80</v>
      </c>
      <c r="AY821" s="264" t="s">
        <v>128</v>
      </c>
    </row>
    <row r="822" s="2" customFormat="1" ht="24.15" customHeight="1">
      <c r="A822" s="40"/>
      <c r="B822" s="41"/>
      <c r="C822" s="207" t="s">
        <v>2025</v>
      </c>
      <c r="D822" s="207" t="s">
        <v>131</v>
      </c>
      <c r="E822" s="208" t="s">
        <v>2026</v>
      </c>
      <c r="F822" s="209" t="s">
        <v>2027</v>
      </c>
      <c r="G822" s="210" t="s">
        <v>524</v>
      </c>
      <c r="H822" s="211">
        <v>151.32599999999999</v>
      </c>
      <c r="I822" s="212"/>
      <c r="J822" s="213">
        <f>ROUND(I822*H822,2)</f>
        <v>0</v>
      </c>
      <c r="K822" s="214"/>
      <c r="L822" s="46"/>
      <c r="M822" s="215" t="s">
        <v>19</v>
      </c>
      <c r="N822" s="216" t="s">
        <v>43</v>
      </c>
      <c r="O822" s="86"/>
      <c r="P822" s="217">
        <f>O822*H822</f>
        <v>0</v>
      </c>
      <c r="Q822" s="217">
        <v>0</v>
      </c>
      <c r="R822" s="217">
        <f>Q822*H822</f>
        <v>0</v>
      </c>
      <c r="S822" s="217">
        <v>0</v>
      </c>
      <c r="T822" s="218">
        <f>S822*H822</f>
        <v>0</v>
      </c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R822" s="219" t="s">
        <v>135</v>
      </c>
      <c r="AT822" s="219" t="s">
        <v>131</v>
      </c>
      <c r="AU822" s="219" t="s">
        <v>82</v>
      </c>
      <c r="AY822" s="19" t="s">
        <v>128</v>
      </c>
      <c r="BE822" s="220">
        <f>IF(N822="základní",J822,0)</f>
        <v>0</v>
      </c>
      <c r="BF822" s="220">
        <f>IF(N822="snížená",J822,0)</f>
        <v>0</v>
      </c>
      <c r="BG822" s="220">
        <f>IF(N822="zákl. přenesená",J822,0)</f>
        <v>0</v>
      </c>
      <c r="BH822" s="220">
        <f>IF(N822="sníž. přenesená",J822,0)</f>
        <v>0</v>
      </c>
      <c r="BI822" s="220">
        <f>IF(N822="nulová",J822,0)</f>
        <v>0</v>
      </c>
      <c r="BJ822" s="19" t="s">
        <v>80</v>
      </c>
      <c r="BK822" s="220">
        <f>ROUND(I822*H822,2)</f>
        <v>0</v>
      </c>
      <c r="BL822" s="19" t="s">
        <v>135</v>
      </c>
      <c r="BM822" s="219" t="s">
        <v>2028</v>
      </c>
    </row>
    <row r="823" s="2" customFormat="1">
      <c r="A823" s="40"/>
      <c r="B823" s="41"/>
      <c r="C823" s="42"/>
      <c r="D823" s="221" t="s">
        <v>137</v>
      </c>
      <c r="E823" s="42"/>
      <c r="F823" s="222" t="s">
        <v>2029</v>
      </c>
      <c r="G823" s="42"/>
      <c r="H823" s="42"/>
      <c r="I823" s="223"/>
      <c r="J823" s="42"/>
      <c r="K823" s="42"/>
      <c r="L823" s="46"/>
      <c r="M823" s="224"/>
      <c r="N823" s="225"/>
      <c r="O823" s="86"/>
      <c r="P823" s="86"/>
      <c r="Q823" s="86"/>
      <c r="R823" s="86"/>
      <c r="S823" s="86"/>
      <c r="T823" s="87"/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T823" s="19" t="s">
        <v>137</v>
      </c>
      <c r="AU823" s="19" t="s">
        <v>82</v>
      </c>
    </row>
    <row r="824" s="13" customFormat="1">
      <c r="A824" s="13"/>
      <c r="B824" s="242"/>
      <c r="C824" s="243"/>
      <c r="D824" s="244" t="s">
        <v>470</v>
      </c>
      <c r="E824" s="245" t="s">
        <v>19</v>
      </c>
      <c r="F824" s="246" t="s">
        <v>2030</v>
      </c>
      <c r="G824" s="243"/>
      <c r="H824" s="247">
        <v>151.32599999999999</v>
      </c>
      <c r="I824" s="248"/>
      <c r="J824" s="243"/>
      <c r="K824" s="243"/>
      <c r="L824" s="249"/>
      <c r="M824" s="250"/>
      <c r="N824" s="251"/>
      <c r="O824" s="251"/>
      <c r="P824" s="251"/>
      <c r="Q824" s="251"/>
      <c r="R824" s="251"/>
      <c r="S824" s="251"/>
      <c r="T824" s="252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53" t="s">
        <v>470</v>
      </c>
      <c r="AU824" s="253" t="s">
        <v>82</v>
      </c>
      <c r="AV824" s="13" t="s">
        <v>82</v>
      </c>
      <c r="AW824" s="13" t="s">
        <v>33</v>
      </c>
      <c r="AX824" s="13" t="s">
        <v>80</v>
      </c>
      <c r="AY824" s="253" t="s">
        <v>128</v>
      </c>
    </row>
    <row r="825" s="2" customFormat="1" ht="16.5" customHeight="1">
      <c r="A825" s="40"/>
      <c r="B825" s="41"/>
      <c r="C825" s="226" t="s">
        <v>2031</v>
      </c>
      <c r="D825" s="226" t="s">
        <v>140</v>
      </c>
      <c r="E825" s="227" t="s">
        <v>2032</v>
      </c>
      <c r="F825" s="228" t="s">
        <v>2033</v>
      </c>
      <c r="G825" s="229" t="s">
        <v>524</v>
      </c>
      <c r="H825" s="230">
        <v>170.01499999999999</v>
      </c>
      <c r="I825" s="231"/>
      <c r="J825" s="232">
        <f>ROUND(I825*H825,2)</f>
        <v>0</v>
      </c>
      <c r="K825" s="233"/>
      <c r="L825" s="234"/>
      <c r="M825" s="235" t="s">
        <v>19</v>
      </c>
      <c r="N825" s="236" t="s">
        <v>43</v>
      </c>
      <c r="O825" s="86"/>
      <c r="P825" s="217">
        <f>O825*H825</f>
        <v>0</v>
      </c>
      <c r="Q825" s="217">
        <v>0.00013999999999999999</v>
      </c>
      <c r="R825" s="217">
        <f>Q825*H825</f>
        <v>0.023802099999999996</v>
      </c>
      <c r="S825" s="217">
        <v>0</v>
      </c>
      <c r="T825" s="218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19" t="s">
        <v>143</v>
      </c>
      <c r="AT825" s="219" t="s">
        <v>140</v>
      </c>
      <c r="AU825" s="219" t="s">
        <v>82</v>
      </c>
      <c r="AY825" s="19" t="s">
        <v>128</v>
      </c>
      <c r="BE825" s="220">
        <f>IF(N825="základní",J825,0)</f>
        <v>0</v>
      </c>
      <c r="BF825" s="220">
        <f>IF(N825="snížená",J825,0)</f>
        <v>0</v>
      </c>
      <c r="BG825" s="220">
        <f>IF(N825="zákl. přenesená",J825,0)</f>
        <v>0</v>
      </c>
      <c r="BH825" s="220">
        <f>IF(N825="sníž. přenesená",J825,0)</f>
        <v>0</v>
      </c>
      <c r="BI825" s="220">
        <f>IF(N825="nulová",J825,0)</f>
        <v>0</v>
      </c>
      <c r="BJ825" s="19" t="s">
        <v>80</v>
      </c>
      <c r="BK825" s="220">
        <f>ROUND(I825*H825,2)</f>
        <v>0</v>
      </c>
      <c r="BL825" s="19" t="s">
        <v>135</v>
      </c>
      <c r="BM825" s="219" t="s">
        <v>2034</v>
      </c>
    </row>
    <row r="826" s="13" customFormat="1">
      <c r="A826" s="13"/>
      <c r="B826" s="242"/>
      <c r="C826" s="243"/>
      <c r="D826" s="244" t="s">
        <v>470</v>
      </c>
      <c r="E826" s="245" t="s">
        <v>19</v>
      </c>
      <c r="F826" s="246" t="s">
        <v>2035</v>
      </c>
      <c r="G826" s="243"/>
      <c r="H826" s="247">
        <v>170.01499999999999</v>
      </c>
      <c r="I826" s="248"/>
      <c r="J826" s="243"/>
      <c r="K826" s="243"/>
      <c r="L826" s="249"/>
      <c r="M826" s="250"/>
      <c r="N826" s="251"/>
      <c r="O826" s="251"/>
      <c r="P826" s="251"/>
      <c r="Q826" s="251"/>
      <c r="R826" s="251"/>
      <c r="S826" s="251"/>
      <c r="T826" s="252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53" t="s">
        <v>470</v>
      </c>
      <c r="AU826" s="253" t="s">
        <v>82</v>
      </c>
      <c r="AV826" s="13" t="s">
        <v>82</v>
      </c>
      <c r="AW826" s="13" t="s">
        <v>33</v>
      </c>
      <c r="AX826" s="13" t="s">
        <v>80</v>
      </c>
      <c r="AY826" s="253" t="s">
        <v>128</v>
      </c>
    </row>
    <row r="827" s="2" customFormat="1" ht="24.15" customHeight="1">
      <c r="A827" s="40"/>
      <c r="B827" s="41"/>
      <c r="C827" s="207" t="s">
        <v>2036</v>
      </c>
      <c r="D827" s="207" t="s">
        <v>131</v>
      </c>
      <c r="E827" s="208" t="s">
        <v>2037</v>
      </c>
      <c r="F827" s="209" t="s">
        <v>2038</v>
      </c>
      <c r="G827" s="210" t="s">
        <v>524</v>
      </c>
      <c r="H827" s="211">
        <v>302.65199999999999</v>
      </c>
      <c r="I827" s="212"/>
      <c r="J827" s="213">
        <f>ROUND(I827*H827,2)</f>
        <v>0</v>
      </c>
      <c r="K827" s="214"/>
      <c r="L827" s="46"/>
      <c r="M827" s="215" t="s">
        <v>19</v>
      </c>
      <c r="N827" s="216" t="s">
        <v>43</v>
      </c>
      <c r="O827" s="86"/>
      <c r="P827" s="217">
        <f>O827*H827</f>
        <v>0</v>
      </c>
      <c r="Q827" s="217">
        <v>0</v>
      </c>
      <c r="R827" s="217">
        <f>Q827*H827</f>
        <v>0</v>
      </c>
      <c r="S827" s="217">
        <v>0</v>
      </c>
      <c r="T827" s="218">
        <f>S827*H827</f>
        <v>0</v>
      </c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R827" s="219" t="s">
        <v>135</v>
      </c>
      <c r="AT827" s="219" t="s">
        <v>131</v>
      </c>
      <c r="AU827" s="219" t="s">
        <v>82</v>
      </c>
      <c r="AY827" s="19" t="s">
        <v>128</v>
      </c>
      <c r="BE827" s="220">
        <f>IF(N827="základní",J827,0)</f>
        <v>0</v>
      </c>
      <c r="BF827" s="220">
        <f>IF(N827="snížená",J827,0)</f>
        <v>0</v>
      </c>
      <c r="BG827" s="220">
        <f>IF(N827="zákl. přenesená",J827,0)</f>
        <v>0</v>
      </c>
      <c r="BH827" s="220">
        <f>IF(N827="sníž. přenesená",J827,0)</f>
        <v>0</v>
      </c>
      <c r="BI827" s="220">
        <f>IF(N827="nulová",J827,0)</f>
        <v>0</v>
      </c>
      <c r="BJ827" s="19" t="s">
        <v>80</v>
      </c>
      <c r="BK827" s="220">
        <f>ROUND(I827*H827,2)</f>
        <v>0</v>
      </c>
      <c r="BL827" s="19" t="s">
        <v>135</v>
      </c>
      <c r="BM827" s="219" t="s">
        <v>2039</v>
      </c>
    </row>
    <row r="828" s="2" customFormat="1">
      <c r="A828" s="40"/>
      <c r="B828" s="41"/>
      <c r="C828" s="42"/>
      <c r="D828" s="221" t="s">
        <v>137</v>
      </c>
      <c r="E828" s="42"/>
      <c r="F828" s="222" t="s">
        <v>2040</v>
      </c>
      <c r="G828" s="42"/>
      <c r="H828" s="42"/>
      <c r="I828" s="223"/>
      <c r="J828" s="42"/>
      <c r="K828" s="42"/>
      <c r="L828" s="46"/>
      <c r="M828" s="224"/>
      <c r="N828" s="225"/>
      <c r="O828" s="86"/>
      <c r="P828" s="86"/>
      <c r="Q828" s="86"/>
      <c r="R828" s="86"/>
      <c r="S828" s="86"/>
      <c r="T828" s="87"/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T828" s="19" t="s">
        <v>137</v>
      </c>
      <c r="AU828" s="19" t="s">
        <v>82</v>
      </c>
    </row>
    <row r="829" s="13" customFormat="1">
      <c r="A829" s="13"/>
      <c r="B829" s="242"/>
      <c r="C829" s="243"/>
      <c r="D829" s="244" t="s">
        <v>470</v>
      </c>
      <c r="E829" s="245" t="s">
        <v>19</v>
      </c>
      <c r="F829" s="246" t="s">
        <v>2041</v>
      </c>
      <c r="G829" s="243"/>
      <c r="H829" s="247">
        <v>302.65199999999999</v>
      </c>
      <c r="I829" s="248"/>
      <c r="J829" s="243"/>
      <c r="K829" s="243"/>
      <c r="L829" s="249"/>
      <c r="M829" s="250"/>
      <c r="N829" s="251"/>
      <c r="O829" s="251"/>
      <c r="P829" s="251"/>
      <c r="Q829" s="251"/>
      <c r="R829" s="251"/>
      <c r="S829" s="251"/>
      <c r="T829" s="252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53" t="s">
        <v>470</v>
      </c>
      <c r="AU829" s="253" t="s">
        <v>82</v>
      </c>
      <c r="AV829" s="13" t="s">
        <v>82</v>
      </c>
      <c r="AW829" s="13" t="s">
        <v>33</v>
      </c>
      <c r="AX829" s="13" t="s">
        <v>80</v>
      </c>
      <c r="AY829" s="253" t="s">
        <v>128</v>
      </c>
    </row>
    <row r="830" s="2" customFormat="1" ht="16.5" customHeight="1">
      <c r="A830" s="40"/>
      <c r="B830" s="41"/>
      <c r="C830" s="226" t="s">
        <v>2042</v>
      </c>
      <c r="D830" s="226" t="s">
        <v>140</v>
      </c>
      <c r="E830" s="227" t="s">
        <v>2043</v>
      </c>
      <c r="F830" s="228" t="s">
        <v>2044</v>
      </c>
      <c r="G830" s="229" t="s">
        <v>524</v>
      </c>
      <c r="H830" s="230">
        <v>308.70499999999998</v>
      </c>
      <c r="I830" s="231"/>
      <c r="J830" s="232">
        <f>ROUND(I830*H830,2)</f>
        <v>0</v>
      </c>
      <c r="K830" s="233"/>
      <c r="L830" s="234"/>
      <c r="M830" s="235" t="s">
        <v>19</v>
      </c>
      <c r="N830" s="236" t="s">
        <v>43</v>
      </c>
      <c r="O830" s="86"/>
      <c r="P830" s="217">
        <f>O830*H830</f>
        <v>0</v>
      </c>
      <c r="Q830" s="217">
        <v>0.0047999999999999996</v>
      </c>
      <c r="R830" s="217">
        <f>Q830*H830</f>
        <v>1.4817839999999998</v>
      </c>
      <c r="S830" s="217">
        <v>0</v>
      </c>
      <c r="T830" s="218">
        <f>S830*H830</f>
        <v>0</v>
      </c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R830" s="219" t="s">
        <v>143</v>
      </c>
      <c r="AT830" s="219" t="s">
        <v>140</v>
      </c>
      <c r="AU830" s="219" t="s">
        <v>82</v>
      </c>
      <c r="AY830" s="19" t="s">
        <v>128</v>
      </c>
      <c r="BE830" s="220">
        <f>IF(N830="základní",J830,0)</f>
        <v>0</v>
      </c>
      <c r="BF830" s="220">
        <f>IF(N830="snížená",J830,0)</f>
        <v>0</v>
      </c>
      <c r="BG830" s="220">
        <f>IF(N830="zákl. přenesená",J830,0)</f>
        <v>0</v>
      </c>
      <c r="BH830" s="220">
        <f>IF(N830="sníž. přenesená",J830,0)</f>
        <v>0</v>
      </c>
      <c r="BI830" s="220">
        <f>IF(N830="nulová",J830,0)</f>
        <v>0</v>
      </c>
      <c r="BJ830" s="19" t="s">
        <v>80</v>
      </c>
      <c r="BK830" s="220">
        <f>ROUND(I830*H830,2)</f>
        <v>0</v>
      </c>
      <c r="BL830" s="19" t="s">
        <v>135</v>
      </c>
      <c r="BM830" s="219" t="s">
        <v>2045</v>
      </c>
    </row>
    <row r="831" s="13" customFormat="1">
      <c r="A831" s="13"/>
      <c r="B831" s="242"/>
      <c r="C831" s="243"/>
      <c r="D831" s="244" t="s">
        <v>470</v>
      </c>
      <c r="E831" s="245" t="s">
        <v>19</v>
      </c>
      <c r="F831" s="246" t="s">
        <v>2046</v>
      </c>
      <c r="G831" s="243"/>
      <c r="H831" s="247">
        <v>308.70499999999998</v>
      </c>
      <c r="I831" s="248"/>
      <c r="J831" s="243"/>
      <c r="K831" s="243"/>
      <c r="L831" s="249"/>
      <c r="M831" s="250"/>
      <c r="N831" s="251"/>
      <c r="O831" s="251"/>
      <c r="P831" s="251"/>
      <c r="Q831" s="251"/>
      <c r="R831" s="251"/>
      <c r="S831" s="251"/>
      <c r="T831" s="252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53" t="s">
        <v>470</v>
      </c>
      <c r="AU831" s="253" t="s">
        <v>82</v>
      </c>
      <c r="AV831" s="13" t="s">
        <v>82</v>
      </c>
      <c r="AW831" s="13" t="s">
        <v>33</v>
      </c>
      <c r="AX831" s="13" t="s">
        <v>80</v>
      </c>
      <c r="AY831" s="253" t="s">
        <v>128</v>
      </c>
    </row>
    <row r="832" s="2" customFormat="1" ht="24.15" customHeight="1">
      <c r="A832" s="40"/>
      <c r="B832" s="41"/>
      <c r="C832" s="207" t="s">
        <v>2047</v>
      </c>
      <c r="D832" s="207" t="s">
        <v>131</v>
      </c>
      <c r="E832" s="208" t="s">
        <v>2048</v>
      </c>
      <c r="F832" s="209" t="s">
        <v>2049</v>
      </c>
      <c r="G832" s="210" t="s">
        <v>134</v>
      </c>
      <c r="H832" s="211">
        <v>31.167999999999999</v>
      </c>
      <c r="I832" s="212"/>
      <c r="J832" s="213">
        <f>ROUND(I832*H832,2)</f>
        <v>0</v>
      </c>
      <c r="K832" s="214"/>
      <c r="L832" s="46"/>
      <c r="M832" s="215" t="s">
        <v>19</v>
      </c>
      <c r="N832" s="216" t="s">
        <v>43</v>
      </c>
      <c r="O832" s="86"/>
      <c r="P832" s="217">
        <f>O832*H832</f>
        <v>0</v>
      </c>
      <c r="Q832" s="217">
        <v>0.0090600000000000003</v>
      </c>
      <c r="R832" s="217">
        <f>Q832*H832</f>
        <v>0.28238207999999998</v>
      </c>
      <c r="S832" s="217">
        <v>0</v>
      </c>
      <c r="T832" s="218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19" t="s">
        <v>135</v>
      </c>
      <c r="AT832" s="219" t="s">
        <v>131</v>
      </c>
      <c r="AU832" s="219" t="s">
        <v>82</v>
      </c>
      <c r="AY832" s="19" t="s">
        <v>128</v>
      </c>
      <c r="BE832" s="220">
        <f>IF(N832="základní",J832,0)</f>
        <v>0</v>
      </c>
      <c r="BF832" s="220">
        <f>IF(N832="snížená",J832,0)</f>
        <v>0</v>
      </c>
      <c r="BG832" s="220">
        <f>IF(N832="zákl. přenesená",J832,0)</f>
        <v>0</v>
      </c>
      <c r="BH832" s="220">
        <f>IF(N832="sníž. přenesená",J832,0)</f>
        <v>0</v>
      </c>
      <c r="BI832" s="220">
        <f>IF(N832="nulová",J832,0)</f>
        <v>0</v>
      </c>
      <c r="BJ832" s="19" t="s">
        <v>80</v>
      </c>
      <c r="BK832" s="220">
        <f>ROUND(I832*H832,2)</f>
        <v>0</v>
      </c>
      <c r="BL832" s="19" t="s">
        <v>135</v>
      </c>
      <c r="BM832" s="219" t="s">
        <v>2050</v>
      </c>
    </row>
    <row r="833" s="2" customFormat="1">
      <c r="A833" s="40"/>
      <c r="B833" s="41"/>
      <c r="C833" s="42"/>
      <c r="D833" s="221" t="s">
        <v>137</v>
      </c>
      <c r="E833" s="42"/>
      <c r="F833" s="222" t="s">
        <v>2051</v>
      </c>
      <c r="G833" s="42"/>
      <c r="H833" s="42"/>
      <c r="I833" s="223"/>
      <c r="J833" s="42"/>
      <c r="K833" s="42"/>
      <c r="L833" s="46"/>
      <c r="M833" s="224"/>
      <c r="N833" s="225"/>
      <c r="O833" s="86"/>
      <c r="P833" s="86"/>
      <c r="Q833" s="86"/>
      <c r="R833" s="86"/>
      <c r="S833" s="86"/>
      <c r="T833" s="87"/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T833" s="19" t="s">
        <v>137</v>
      </c>
      <c r="AU833" s="19" t="s">
        <v>82</v>
      </c>
    </row>
    <row r="834" s="13" customFormat="1">
      <c r="A834" s="13"/>
      <c r="B834" s="242"/>
      <c r="C834" s="243"/>
      <c r="D834" s="244" t="s">
        <v>470</v>
      </c>
      <c r="E834" s="245" t="s">
        <v>19</v>
      </c>
      <c r="F834" s="246" t="s">
        <v>2052</v>
      </c>
      <c r="G834" s="243"/>
      <c r="H834" s="247">
        <v>31.167999999999999</v>
      </c>
      <c r="I834" s="248"/>
      <c r="J834" s="243"/>
      <c r="K834" s="243"/>
      <c r="L834" s="249"/>
      <c r="M834" s="250"/>
      <c r="N834" s="251"/>
      <c r="O834" s="251"/>
      <c r="P834" s="251"/>
      <c r="Q834" s="251"/>
      <c r="R834" s="251"/>
      <c r="S834" s="251"/>
      <c r="T834" s="252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53" t="s">
        <v>470</v>
      </c>
      <c r="AU834" s="253" t="s">
        <v>82</v>
      </c>
      <c r="AV834" s="13" t="s">
        <v>82</v>
      </c>
      <c r="AW834" s="13" t="s">
        <v>33</v>
      </c>
      <c r="AX834" s="13" t="s">
        <v>80</v>
      </c>
      <c r="AY834" s="253" t="s">
        <v>128</v>
      </c>
    </row>
    <row r="835" s="2" customFormat="1" ht="21.75" customHeight="1">
      <c r="A835" s="40"/>
      <c r="B835" s="41"/>
      <c r="C835" s="207" t="s">
        <v>2053</v>
      </c>
      <c r="D835" s="207" t="s">
        <v>131</v>
      </c>
      <c r="E835" s="208" t="s">
        <v>2054</v>
      </c>
      <c r="F835" s="209" t="s">
        <v>2055</v>
      </c>
      <c r="G835" s="210" t="s">
        <v>524</v>
      </c>
      <c r="H835" s="211">
        <v>5.3300000000000001</v>
      </c>
      <c r="I835" s="212"/>
      <c r="J835" s="213">
        <f>ROUND(I835*H835,2)</f>
        <v>0</v>
      </c>
      <c r="K835" s="214"/>
      <c r="L835" s="46"/>
      <c r="M835" s="215" t="s">
        <v>19</v>
      </c>
      <c r="N835" s="216" t="s">
        <v>43</v>
      </c>
      <c r="O835" s="86"/>
      <c r="P835" s="217">
        <f>O835*H835</f>
        <v>0</v>
      </c>
      <c r="Q835" s="217">
        <v>0.017100000000000001</v>
      </c>
      <c r="R835" s="217">
        <f>Q835*H835</f>
        <v>0.091143000000000002</v>
      </c>
      <c r="S835" s="217">
        <v>0</v>
      </c>
      <c r="T835" s="218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19" t="s">
        <v>135</v>
      </c>
      <c r="AT835" s="219" t="s">
        <v>131</v>
      </c>
      <c r="AU835" s="219" t="s">
        <v>82</v>
      </c>
      <c r="AY835" s="19" t="s">
        <v>128</v>
      </c>
      <c r="BE835" s="220">
        <f>IF(N835="základní",J835,0)</f>
        <v>0</v>
      </c>
      <c r="BF835" s="220">
        <f>IF(N835="snížená",J835,0)</f>
        <v>0</v>
      </c>
      <c r="BG835" s="220">
        <f>IF(N835="zákl. přenesená",J835,0)</f>
        <v>0</v>
      </c>
      <c r="BH835" s="220">
        <f>IF(N835="sníž. přenesená",J835,0)</f>
        <v>0</v>
      </c>
      <c r="BI835" s="220">
        <f>IF(N835="nulová",J835,0)</f>
        <v>0</v>
      </c>
      <c r="BJ835" s="19" t="s">
        <v>80</v>
      </c>
      <c r="BK835" s="220">
        <f>ROUND(I835*H835,2)</f>
        <v>0</v>
      </c>
      <c r="BL835" s="19" t="s">
        <v>135</v>
      </c>
      <c r="BM835" s="219" t="s">
        <v>2056</v>
      </c>
    </row>
    <row r="836" s="2" customFormat="1">
      <c r="A836" s="40"/>
      <c r="B836" s="41"/>
      <c r="C836" s="42"/>
      <c r="D836" s="221" t="s">
        <v>137</v>
      </c>
      <c r="E836" s="42"/>
      <c r="F836" s="222" t="s">
        <v>2057</v>
      </c>
      <c r="G836" s="42"/>
      <c r="H836" s="42"/>
      <c r="I836" s="223"/>
      <c r="J836" s="42"/>
      <c r="K836" s="42"/>
      <c r="L836" s="46"/>
      <c r="M836" s="224"/>
      <c r="N836" s="225"/>
      <c r="O836" s="86"/>
      <c r="P836" s="86"/>
      <c r="Q836" s="86"/>
      <c r="R836" s="86"/>
      <c r="S836" s="86"/>
      <c r="T836" s="87"/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T836" s="19" t="s">
        <v>137</v>
      </c>
      <c r="AU836" s="19" t="s">
        <v>82</v>
      </c>
    </row>
    <row r="837" s="13" customFormat="1">
      <c r="A837" s="13"/>
      <c r="B837" s="242"/>
      <c r="C837" s="243"/>
      <c r="D837" s="244" t="s">
        <v>470</v>
      </c>
      <c r="E837" s="245" t="s">
        <v>19</v>
      </c>
      <c r="F837" s="246" t="s">
        <v>2058</v>
      </c>
      <c r="G837" s="243"/>
      <c r="H837" s="247">
        <v>5.3300000000000001</v>
      </c>
      <c r="I837" s="248"/>
      <c r="J837" s="243"/>
      <c r="K837" s="243"/>
      <c r="L837" s="249"/>
      <c r="M837" s="250"/>
      <c r="N837" s="251"/>
      <c r="O837" s="251"/>
      <c r="P837" s="251"/>
      <c r="Q837" s="251"/>
      <c r="R837" s="251"/>
      <c r="S837" s="251"/>
      <c r="T837" s="252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53" t="s">
        <v>470</v>
      </c>
      <c r="AU837" s="253" t="s">
        <v>82</v>
      </c>
      <c r="AV837" s="13" t="s">
        <v>82</v>
      </c>
      <c r="AW837" s="13" t="s">
        <v>33</v>
      </c>
      <c r="AX837" s="13" t="s">
        <v>80</v>
      </c>
      <c r="AY837" s="253" t="s">
        <v>128</v>
      </c>
    </row>
    <row r="838" s="2" customFormat="1" ht="33" customHeight="1">
      <c r="A838" s="40"/>
      <c r="B838" s="41"/>
      <c r="C838" s="207" t="s">
        <v>2059</v>
      </c>
      <c r="D838" s="207" t="s">
        <v>131</v>
      </c>
      <c r="E838" s="208" t="s">
        <v>2060</v>
      </c>
      <c r="F838" s="209" t="s">
        <v>2061</v>
      </c>
      <c r="G838" s="210" t="s">
        <v>240</v>
      </c>
      <c r="H838" s="211">
        <v>2</v>
      </c>
      <c r="I838" s="212"/>
      <c r="J838" s="213">
        <f>ROUND(I838*H838,2)</f>
        <v>0</v>
      </c>
      <c r="K838" s="214"/>
      <c r="L838" s="46"/>
      <c r="M838" s="215" t="s">
        <v>19</v>
      </c>
      <c r="N838" s="216" t="s">
        <v>43</v>
      </c>
      <c r="O838" s="86"/>
      <c r="P838" s="217">
        <f>O838*H838</f>
        <v>0</v>
      </c>
      <c r="Q838" s="217">
        <v>0.025739999999999999</v>
      </c>
      <c r="R838" s="217">
        <f>Q838*H838</f>
        <v>0.051479999999999998</v>
      </c>
      <c r="S838" s="217">
        <v>0</v>
      </c>
      <c r="T838" s="218">
        <f>S838*H838</f>
        <v>0</v>
      </c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R838" s="219" t="s">
        <v>135</v>
      </c>
      <c r="AT838" s="219" t="s">
        <v>131</v>
      </c>
      <c r="AU838" s="219" t="s">
        <v>82</v>
      </c>
      <c r="AY838" s="19" t="s">
        <v>128</v>
      </c>
      <c r="BE838" s="220">
        <f>IF(N838="základní",J838,0)</f>
        <v>0</v>
      </c>
      <c r="BF838" s="220">
        <f>IF(N838="snížená",J838,0)</f>
        <v>0</v>
      </c>
      <c r="BG838" s="220">
        <f>IF(N838="zákl. přenesená",J838,0)</f>
        <v>0</v>
      </c>
      <c r="BH838" s="220">
        <f>IF(N838="sníž. přenesená",J838,0)</f>
        <v>0</v>
      </c>
      <c r="BI838" s="220">
        <f>IF(N838="nulová",J838,0)</f>
        <v>0</v>
      </c>
      <c r="BJ838" s="19" t="s">
        <v>80</v>
      </c>
      <c r="BK838" s="220">
        <f>ROUND(I838*H838,2)</f>
        <v>0</v>
      </c>
      <c r="BL838" s="19" t="s">
        <v>135</v>
      </c>
      <c r="BM838" s="219" t="s">
        <v>2062</v>
      </c>
    </row>
    <row r="839" s="2" customFormat="1">
      <c r="A839" s="40"/>
      <c r="B839" s="41"/>
      <c r="C839" s="42"/>
      <c r="D839" s="221" t="s">
        <v>137</v>
      </c>
      <c r="E839" s="42"/>
      <c r="F839" s="222" t="s">
        <v>2063</v>
      </c>
      <c r="G839" s="42"/>
      <c r="H839" s="42"/>
      <c r="I839" s="223"/>
      <c r="J839" s="42"/>
      <c r="K839" s="42"/>
      <c r="L839" s="46"/>
      <c r="M839" s="224"/>
      <c r="N839" s="225"/>
      <c r="O839" s="86"/>
      <c r="P839" s="86"/>
      <c r="Q839" s="86"/>
      <c r="R839" s="86"/>
      <c r="S839" s="86"/>
      <c r="T839" s="87"/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T839" s="19" t="s">
        <v>137</v>
      </c>
      <c r="AU839" s="19" t="s">
        <v>82</v>
      </c>
    </row>
    <row r="840" s="2" customFormat="1" ht="24.15" customHeight="1">
      <c r="A840" s="40"/>
      <c r="B840" s="41"/>
      <c r="C840" s="207" t="s">
        <v>2064</v>
      </c>
      <c r="D840" s="207" t="s">
        <v>131</v>
      </c>
      <c r="E840" s="208" t="s">
        <v>2065</v>
      </c>
      <c r="F840" s="209" t="s">
        <v>2066</v>
      </c>
      <c r="G840" s="210" t="s">
        <v>155</v>
      </c>
      <c r="H840" s="237"/>
      <c r="I840" s="212"/>
      <c r="J840" s="213">
        <f>ROUND(I840*H840,2)</f>
        <v>0</v>
      </c>
      <c r="K840" s="214"/>
      <c r="L840" s="46"/>
      <c r="M840" s="215" t="s">
        <v>19</v>
      </c>
      <c r="N840" s="216" t="s">
        <v>43</v>
      </c>
      <c r="O840" s="86"/>
      <c r="P840" s="217">
        <f>O840*H840</f>
        <v>0</v>
      </c>
      <c r="Q840" s="217">
        <v>0</v>
      </c>
      <c r="R840" s="217">
        <f>Q840*H840</f>
        <v>0</v>
      </c>
      <c r="S840" s="217">
        <v>0</v>
      </c>
      <c r="T840" s="218">
        <f>S840*H840</f>
        <v>0</v>
      </c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R840" s="219" t="s">
        <v>135</v>
      </c>
      <c r="AT840" s="219" t="s">
        <v>131</v>
      </c>
      <c r="AU840" s="219" t="s">
        <v>82</v>
      </c>
      <c r="AY840" s="19" t="s">
        <v>128</v>
      </c>
      <c r="BE840" s="220">
        <f>IF(N840="základní",J840,0)</f>
        <v>0</v>
      </c>
      <c r="BF840" s="220">
        <f>IF(N840="snížená",J840,0)</f>
        <v>0</v>
      </c>
      <c r="BG840" s="220">
        <f>IF(N840="zákl. přenesená",J840,0)</f>
        <v>0</v>
      </c>
      <c r="BH840" s="220">
        <f>IF(N840="sníž. přenesená",J840,0)</f>
        <v>0</v>
      </c>
      <c r="BI840" s="220">
        <f>IF(N840="nulová",J840,0)</f>
        <v>0</v>
      </c>
      <c r="BJ840" s="19" t="s">
        <v>80</v>
      </c>
      <c r="BK840" s="220">
        <f>ROUND(I840*H840,2)</f>
        <v>0</v>
      </c>
      <c r="BL840" s="19" t="s">
        <v>135</v>
      </c>
      <c r="BM840" s="219" t="s">
        <v>2067</v>
      </c>
    </row>
    <row r="841" s="2" customFormat="1">
      <c r="A841" s="40"/>
      <c r="B841" s="41"/>
      <c r="C841" s="42"/>
      <c r="D841" s="221" t="s">
        <v>137</v>
      </c>
      <c r="E841" s="42"/>
      <c r="F841" s="222" t="s">
        <v>2068</v>
      </c>
      <c r="G841" s="42"/>
      <c r="H841" s="42"/>
      <c r="I841" s="223"/>
      <c r="J841" s="42"/>
      <c r="K841" s="42"/>
      <c r="L841" s="46"/>
      <c r="M841" s="224"/>
      <c r="N841" s="225"/>
      <c r="O841" s="86"/>
      <c r="P841" s="86"/>
      <c r="Q841" s="86"/>
      <c r="R841" s="86"/>
      <c r="S841" s="86"/>
      <c r="T841" s="87"/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T841" s="19" t="s">
        <v>137</v>
      </c>
      <c r="AU841" s="19" t="s">
        <v>82</v>
      </c>
    </row>
    <row r="842" s="12" customFormat="1" ht="22.8" customHeight="1">
      <c r="A842" s="12"/>
      <c r="B842" s="191"/>
      <c r="C842" s="192"/>
      <c r="D842" s="193" t="s">
        <v>71</v>
      </c>
      <c r="E842" s="205" t="s">
        <v>2069</v>
      </c>
      <c r="F842" s="205" t="s">
        <v>2070</v>
      </c>
      <c r="G842" s="192"/>
      <c r="H842" s="192"/>
      <c r="I842" s="195"/>
      <c r="J842" s="206">
        <f>BK842</f>
        <v>0</v>
      </c>
      <c r="K842" s="192"/>
      <c r="L842" s="197"/>
      <c r="M842" s="198"/>
      <c r="N842" s="199"/>
      <c r="O842" s="199"/>
      <c r="P842" s="200">
        <f>SUM(P843:P884)</f>
        <v>0</v>
      </c>
      <c r="Q842" s="199"/>
      <c r="R842" s="200">
        <f>SUM(R843:R884)</f>
        <v>1.9490166000000002</v>
      </c>
      <c r="S842" s="199"/>
      <c r="T842" s="201">
        <f>SUM(T843:T884)</f>
        <v>1.3920259999999998</v>
      </c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R842" s="202" t="s">
        <v>82</v>
      </c>
      <c r="AT842" s="203" t="s">
        <v>71</v>
      </c>
      <c r="AU842" s="203" t="s">
        <v>80</v>
      </c>
      <c r="AY842" s="202" t="s">
        <v>128</v>
      </c>
      <c r="BK842" s="204">
        <f>SUM(BK843:BK884)</f>
        <v>0</v>
      </c>
    </row>
    <row r="843" s="2" customFormat="1" ht="16.5" customHeight="1">
      <c r="A843" s="40"/>
      <c r="B843" s="41"/>
      <c r="C843" s="207" t="s">
        <v>2071</v>
      </c>
      <c r="D843" s="207" t="s">
        <v>131</v>
      </c>
      <c r="E843" s="208" t="s">
        <v>2072</v>
      </c>
      <c r="F843" s="209" t="s">
        <v>2073</v>
      </c>
      <c r="G843" s="210" t="s">
        <v>524</v>
      </c>
      <c r="H843" s="211">
        <v>193.32499999999999</v>
      </c>
      <c r="I843" s="212"/>
      <c r="J843" s="213">
        <f>ROUND(I843*H843,2)</f>
        <v>0</v>
      </c>
      <c r="K843" s="214"/>
      <c r="L843" s="46"/>
      <c r="M843" s="215" t="s">
        <v>19</v>
      </c>
      <c r="N843" s="216" t="s">
        <v>43</v>
      </c>
      <c r="O843" s="86"/>
      <c r="P843" s="217">
        <f>O843*H843</f>
        <v>0</v>
      </c>
      <c r="Q843" s="217">
        <v>0</v>
      </c>
      <c r="R843" s="217">
        <f>Q843*H843</f>
        <v>0</v>
      </c>
      <c r="S843" s="217">
        <v>0.00594</v>
      </c>
      <c r="T843" s="218">
        <f>S843*H843</f>
        <v>1.1483504999999998</v>
      </c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R843" s="219" t="s">
        <v>135</v>
      </c>
      <c r="AT843" s="219" t="s">
        <v>131</v>
      </c>
      <c r="AU843" s="219" t="s">
        <v>82</v>
      </c>
      <c r="AY843" s="19" t="s">
        <v>128</v>
      </c>
      <c r="BE843" s="220">
        <f>IF(N843="základní",J843,0)</f>
        <v>0</v>
      </c>
      <c r="BF843" s="220">
        <f>IF(N843="snížená",J843,0)</f>
        <v>0</v>
      </c>
      <c r="BG843" s="220">
        <f>IF(N843="zákl. přenesená",J843,0)</f>
        <v>0</v>
      </c>
      <c r="BH843" s="220">
        <f>IF(N843="sníž. přenesená",J843,0)</f>
        <v>0</v>
      </c>
      <c r="BI843" s="220">
        <f>IF(N843="nulová",J843,0)</f>
        <v>0</v>
      </c>
      <c r="BJ843" s="19" t="s">
        <v>80</v>
      </c>
      <c r="BK843" s="220">
        <f>ROUND(I843*H843,2)</f>
        <v>0</v>
      </c>
      <c r="BL843" s="19" t="s">
        <v>135</v>
      </c>
      <c r="BM843" s="219" t="s">
        <v>2074</v>
      </c>
    </row>
    <row r="844" s="2" customFormat="1">
      <c r="A844" s="40"/>
      <c r="B844" s="41"/>
      <c r="C844" s="42"/>
      <c r="D844" s="221" t="s">
        <v>137</v>
      </c>
      <c r="E844" s="42"/>
      <c r="F844" s="222" t="s">
        <v>2075</v>
      </c>
      <c r="G844" s="42"/>
      <c r="H844" s="42"/>
      <c r="I844" s="223"/>
      <c r="J844" s="42"/>
      <c r="K844" s="42"/>
      <c r="L844" s="46"/>
      <c r="M844" s="224"/>
      <c r="N844" s="225"/>
      <c r="O844" s="86"/>
      <c r="P844" s="86"/>
      <c r="Q844" s="86"/>
      <c r="R844" s="86"/>
      <c r="S844" s="86"/>
      <c r="T844" s="87"/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T844" s="19" t="s">
        <v>137</v>
      </c>
      <c r="AU844" s="19" t="s">
        <v>82</v>
      </c>
    </row>
    <row r="845" s="13" customFormat="1">
      <c r="A845" s="13"/>
      <c r="B845" s="242"/>
      <c r="C845" s="243"/>
      <c r="D845" s="244" t="s">
        <v>470</v>
      </c>
      <c r="E845" s="245" t="s">
        <v>19</v>
      </c>
      <c r="F845" s="246" t="s">
        <v>1873</v>
      </c>
      <c r="G845" s="243"/>
      <c r="H845" s="247">
        <v>193.32499999999999</v>
      </c>
      <c r="I845" s="248"/>
      <c r="J845" s="243"/>
      <c r="K845" s="243"/>
      <c r="L845" s="249"/>
      <c r="M845" s="250"/>
      <c r="N845" s="251"/>
      <c r="O845" s="251"/>
      <c r="P845" s="251"/>
      <c r="Q845" s="251"/>
      <c r="R845" s="251"/>
      <c r="S845" s="251"/>
      <c r="T845" s="252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53" t="s">
        <v>470</v>
      </c>
      <c r="AU845" s="253" t="s">
        <v>82</v>
      </c>
      <c r="AV845" s="13" t="s">
        <v>82</v>
      </c>
      <c r="AW845" s="13" t="s">
        <v>33</v>
      </c>
      <c r="AX845" s="13" t="s">
        <v>80</v>
      </c>
      <c r="AY845" s="253" t="s">
        <v>128</v>
      </c>
    </row>
    <row r="846" s="2" customFormat="1" ht="16.5" customHeight="1">
      <c r="A846" s="40"/>
      <c r="B846" s="41"/>
      <c r="C846" s="207" t="s">
        <v>2076</v>
      </c>
      <c r="D846" s="207" t="s">
        <v>131</v>
      </c>
      <c r="E846" s="208" t="s">
        <v>2077</v>
      </c>
      <c r="F846" s="209" t="s">
        <v>2078</v>
      </c>
      <c r="G846" s="210" t="s">
        <v>134</v>
      </c>
      <c r="H846" s="211">
        <v>50.200000000000003</v>
      </c>
      <c r="I846" s="212"/>
      <c r="J846" s="213">
        <f>ROUND(I846*H846,2)</f>
        <v>0</v>
      </c>
      <c r="K846" s="214"/>
      <c r="L846" s="46"/>
      <c r="M846" s="215" t="s">
        <v>19</v>
      </c>
      <c r="N846" s="216" t="s">
        <v>43</v>
      </c>
      <c r="O846" s="86"/>
      <c r="P846" s="217">
        <f>O846*H846</f>
        <v>0</v>
      </c>
      <c r="Q846" s="217">
        <v>0</v>
      </c>
      <c r="R846" s="217">
        <f>Q846*H846</f>
        <v>0</v>
      </c>
      <c r="S846" s="217">
        <v>0.0016999999999999999</v>
      </c>
      <c r="T846" s="218">
        <f>S846*H846</f>
        <v>0.085339999999999999</v>
      </c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R846" s="219" t="s">
        <v>135</v>
      </c>
      <c r="AT846" s="219" t="s">
        <v>131</v>
      </c>
      <c r="AU846" s="219" t="s">
        <v>82</v>
      </c>
      <c r="AY846" s="19" t="s">
        <v>128</v>
      </c>
      <c r="BE846" s="220">
        <f>IF(N846="základní",J846,0)</f>
        <v>0</v>
      </c>
      <c r="BF846" s="220">
        <f>IF(N846="snížená",J846,0)</f>
        <v>0</v>
      </c>
      <c r="BG846" s="220">
        <f>IF(N846="zákl. přenesená",J846,0)</f>
        <v>0</v>
      </c>
      <c r="BH846" s="220">
        <f>IF(N846="sníž. přenesená",J846,0)</f>
        <v>0</v>
      </c>
      <c r="BI846" s="220">
        <f>IF(N846="nulová",J846,0)</f>
        <v>0</v>
      </c>
      <c r="BJ846" s="19" t="s">
        <v>80</v>
      </c>
      <c r="BK846" s="220">
        <f>ROUND(I846*H846,2)</f>
        <v>0</v>
      </c>
      <c r="BL846" s="19" t="s">
        <v>135</v>
      </c>
      <c r="BM846" s="219" t="s">
        <v>2079</v>
      </c>
    </row>
    <row r="847" s="2" customFormat="1">
      <c r="A847" s="40"/>
      <c r="B847" s="41"/>
      <c r="C847" s="42"/>
      <c r="D847" s="221" t="s">
        <v>137</v>
      </c>
      <c r="E847" s="42"/>
      <c r="F847" s="222" t="s">
        <v>2080</v>
      </c>
      <c r="G847" s="42"/>
      <c r="H847" s="42"/>
      <c r="I847" s="223"/>
      <c r="J847" s="42"/>
      <c r="K847" s="42"/>
      <c r="L847" s="46"/>
      <c r="M847" s="224"/>
      <c r="N847" s="225"/>
      <c r="O847" s="86"/>
      <c r="P847" s="86"/>
      <c r="Q847" s="86"/>
      <c r="R847" s="86"/>
      <c r="S847" s="86"/>
      <c r="T847" s="87"/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T847" s="19" t="s">
        <v>137</v>
      </c>
      <c r="AU847" s="19" t="s">
        <v>82</v>
      </c>
    </row>
    <row r="848" s="13" customFormat="1">
      <c r="A848" s="13"/>
      <c r="B848" s="242"/>
      <c r="C848" s="243"/>
      <c r="D848" s="244" t="s">
        <v>470</v>
      </c>
      <c r="E848" s="245" t="s">
        <v>19</v>
      </c>
      <c r="F848" s="246" t="s">
        <v>2081</v>
      </c>
      <c r="G848" s="243"/>
      <c r="H848" s="247">
        <v>50.200000000000003</v>
      </c>
      <c r="I848" s="248"/>
      <c r="J848" s="243"/>
      <c r="K848" s="243"/>
      <c r="L848" s="249"/>
      <c r="M848" s="250"/>
      <c r="N848" s="251"/>
      <c r="O848" s="251"/>
      <c r="P848" s="251"/>
      <c r="Q848" s="251"/>
      <c r="R848" s="251"/>
      <c r="S848" s="251"/>
      <c r="T848" s="252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53" t="s">
        <v>470</v>
      </c>
      <c r="AU848" s="253" t="s">
        <v>82</v>
      </c>
      <c r="AV848" s="13" t="s">
        <v>82</v>
      </c>
      <c r="AW848" s="13" t="s">
        <v>33</v>
      </c>
      <c r="AX848" s="13" t="s">
        <v>80</v>
      </c>
      <c r="AY848" s="253" t="s">
        <v>128</v>
      </c>
    </row>
    <row r="849" s="2" customFormat="1" ht="16.5" customHeight="1">
      <c r="A849" s="40"/>
      <c r="B849" s="41"/>
      <c r="C849" s="207" t="s">
        <v>2082</v>
      </c>
      <c r="D849" s="207" t="s">
        <v>131</v>
      </c>
      <c r="E849" s="208" t="s">
        <v>2083</v>
      </c>
      <c r="F849" s="209" t="s">
        <v>2084</v>
      </c>
      <c r="G849" s="210" t="s">
        <v>134</v>
      </c>
      <c r="H849" s="211">
        <v>19.649999999999999</v>
      </c>
      <c r="I849" s="212"/>
      <c r="J849" s="213">
        <f>ROUND(I849*H849,2)</f>
        <v>0</v>
      </c>
      <c r="K849" s="214"/>
      <c r="L849" s="46"/>
      <c r="M849" s="215" t="s">
        <v>19</v>
      </c>
      <c r="N849" s="216" t="s">
        <v>43</v>
      </c>
      <c r="O849" s="86"/>
      <c r="P849" s="217">
        <f>O849*H849</f>
        <v>0</v>
      </c>
      <c r="Q849" s="217">
        <v>0</v>
      </c>
      <c r="R849" s="217">
        <f>Q849*H849</f>
        <v>0</v>
      </c>
      <c r="S849" s="217">
        <v>0.00167</v>
      </c>
      <c r="T849" s="218">
        <f>S849*H849</f>
        <v>0.032815499999999997</v>
      </c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R849" s="219" t="s">
        <v>135</v>
      </c>
      <c r="AT849" s="219" t="s">
        <v>131</v>
      </c>
      <c r="AU849" s="219" t="s">
        <v>82</v>
      </c>
      <c r="AY849" s="19" t="s">
        <v>128</v>
      </c>
      <c r="BE849" s="220">
        <f>IF(N849="základní",J849,0)</f>
        <v>0</v>
      </c>
      <c r="BF849" s="220">
        <f>IF(N849="snížená",J849,0)</f>
        <v>0</v>
      </c>
      <c r="BG849" s="220">
        <f>IF(N849="zákl. přenesená",J849,0)</f>
        <v>0</v>
      </c>
      <c r="BH849" s="220">
        <f>IF(N849="sníž. přenesená",J849,0)</f>
        <v>0</v>
      </c>
      <c r="BI849" s="220">
        <f>IF(N849="nulová",J849,0)</f>
        <v>0</v>
      </c>
      <c r="BJ849" s="19" t="s">
        <v>80</v>
      </c>
      <c r="BK849" s="220">
        <f>ROUND(I849*H849,2)</f>
        <v>0</v>
      </c>
      <c r="BL849" s="19" t="s">
        <v>135</v>
      </c>
      <c r="BM849" s="219" t="s">
        <v>2085</v>
      </c>
    </row>
    <row r="850" s="2" customFormat="1">
      <c r="A850" s="40"/>
      <c r="B850" s="41"/>
      <c r="C850" s="42"/>
      <c r="D850" s="221" t="s">
        <v>137</v>
      </c>
      <c r="E850" s="42"/>
      <c r="F850" s="222" t="s">
        <v>2086</v>
      </c>
      <c r="G850" s="42"/>
      <c r="H850" s="42"/>
      <c r="I850" s="223"/>
      <c r="J850" s="42"/>
      <c r="K850" s="42"/>
      <c r="L850" s="46"/>
      <c r="M850" s="224"/>
      <c r="N850" s="225"/>
      <c r="O850" s="86"/>
      <c r="P850" s="86"/>
      <c r="Q850" s="86"/>
      <c r="R850" s="86"/>
      <c r="S850" s="86"/>
      <c r="T850" s="87"/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T850" s="19" t="s">
        <v>137</v>
      </c>
      <c r="AU850" s="19" t="s">
        <v>82</v>
      </c>
    </row>
    <row r="851" s="13" customFormat="1">
      <c r="A851" s="13"/>
      <c r="B851" s="242"/>
      <c r="C851" s="243"/>
      <c r="D851" s="244" t="s">
        <v>470</v>
      </c>
      <c r="E851" s="245" t="s">
        <v>19</v>
      </c>
      <c r="F851" s="246" t="s">
        <v>2087</v>
      </c>
      <c r="G851" s="243"/>
      <c r="H851" s="247">
        <v>19.649999999999999</v>
      </c>
      <c r="I851" s="248"/>
      <c r="J851" s="243"/>
      <c r="K851" s="243"/>
      <c r="L851" s="249"/>
      <c r="M851" s="250"/>
      <c r="N851" s="251"/>
      <c r="O851" s="251"/>
      <c r="P851" s="251"/>
      <c r="Q851" s="251"/>
      <c r="R851" s="251"/>
      <c r="S851" s="251"/>
      <c r="T851" s="252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53" t="s">
        <v>470</v>
      </c>
      <c r="AU851" s="253" t="s">
        <v>82</v>
      </c>
      <c r="AV851" s="13" t="s">
        <v>82</v>
      </c>
      <c r="AW851" s="13" t="s">
        <v>33</v>
      </c>
      <c r="AX851" s="13" t="s">
        <v>80</v>
      </c>
      <c r="AY851" s="253" t="s">
        <v>128</v>
      </c>
    </row>
    <row r="852" s="2" customFormat="1" ht="16.5" customHeight="1">
      <c r="A852" s="40"/>
      <c r="B852" s="41"/>
      <c r="C852" s="207" t="s">
        <v>2088</v>
      </c>
      <c r="D852" s="207" t="s">
        <v>131</v>
      </c>
      <c r="E852" s="208" t="s">
        <v>2089</v>
      </c>
      <c r="F852" s="209" t="s">
        <v>2090</v>
      </c>
      <c r="G852" s="210" t="s">
        <v>134</v>
      </c>
      <c r="H852" s="211">
        <v>40.700000000000003</v>
      </c>
      <c r="I852" s="212"/>
      <c r="J852" s="213">
        <f>ROUND(I852*H852,2)</f>
        <v>0</v>
      </c>
      <c r="K852" s="214"/>
      <c r="L852" s="46"/>
      <c r="M852" s="215" t="s">
        <v>19</v>
      </c>
      <c r="N852" s="216" t="s">
        <v>43</v>
      </c>
      <c r="O852" s="86"/>
      <c r="P852" s="217">
        <f>O852*H852</f>
        <v>0</v>
      </c>
      <c r="Q852" s="217">
        <v>0</v>
      </c>
      <c r="R852" s="217">
        <f>Q852*H852</f>
        <v>0</v>
      </c>
      <c r="S852" s="217">
        <v>0.0025999999999999999</v>
      </c>
      <c r="T852" s="218">
        <f>S852*H852</f>
        <v>0.10582</v>
      </c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R852" s="219" t="s">
        <v>135</v>
      </c>
      <c r="AT852" s="219" t="s">
        <v>131</v>
      </c>
      <c r="AU852" s="219" t="s">
        <v>82</v>
      </c>
      <c r="AY852" s="19" t="s">
        <v>128</v>
      </c>
      <c r="BE852" s="220">
        <f>IF(N852="základní",J852,0)</f>
        <v>0</v>
      </c>
      <c r="BF852" s="220">
        <f>IF(N852="snížená",J852,0)</f>
        <v>0</v>
      </c>
      <c r="BG852" s="220">
        <f>IF(N852="zákl. přenesená",J852,0)</f>
        <v>0</v>
      </c>
      <c r="BH852" s="220">
        <f>IF(N852="sníž. přenesená",J852,0)</f>
        <v>0</v>
      </c>
      <c r="BI852" s="220">
        <f>IF(N852="nulová",J852,0)</f>
        <v>0</v>
      </c>
      <c r="BJ852" s="19" t="s">
        <v>80</v>
      </c>
      <c r="BK852" s="220">
        <f>ROUND(I852*H852,2)</f>
        <v>0</v>
      </c>
      <c r="BL852" s="19" t="s">
        <v>135</v>
      </c>
      <c r="BM852" s="219" t="s">
        <v>2091</v>
      </c>
    </row>
    <row r="853" s="2" customFormat="1">
      <c r="A853" s="40"/>
      <c r="B853" s="41"/>
      <c r="C853" s="42"/>
      <c r="D853" s="221" t="s">
        <v>137</v>
      </c>
      <c r="E853" s="42"/>
      <c r="F853" s="222" t="s">
        <v>2092</v>
      </c>
      <c r="G853" s="42"/>
      <c r="H853" s="42"/>
      <c r="I853" s="223"/>
      <c r="J853" s="42"/>
      <c r="K853" s="42"/>
      <c r="L853" s="46"/>
      <c r="M853" s="224"/>
      <c r="N853" s="225"/>
      <c r="O853" s="86"/>
      <c r="P853" s="86"/>
      <c r="Q853" s="86"/>
      <c r="R853" s="86"/>
      <c r="S853" s="86"/>
      <c r="T853" s="87"/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T853" s="19" t="s">
        <v>137</v>
      </c>
      <c r="AU853" s="19" t="s">
        <v>82</v>
      </c>
    </row>
    <row r="854" s="2" customFormat="1" ht="16.5" customHeight="1">
      <c r="A854" s="40"/>
      <c r="B854" s="41"/>
      <c r="C854" s="207" t="s">
        <v>2093</v>
      </c>
      <c r="D854" s="207" t="s">
        <v>131</v>
      </c>
      <c r="E854" s="208" t="s">
        <v>2094</v>
      </c>
      <c r="F854" s="209" t="s">
        <v>2095</v>
      </c>
      <c r="G854" s="210" t="s">
        <v>134</v>
      </c>
      <c r="H854" s="211">
        <v>5</v>
      </c>
      <c r="I854" s="212"/>
      <c r="J854" s="213">
        <f>ROUND(I854*H854,2)</f>
        <v>0</v>
      </c>
      <c r="K854" s="214"/>
      <c r="L854" s="46"/>
      <c r="M854" s="215" t="s">
        <v>19</v>
      </c>
      <c r="N854" s="216" t="s">
        <v>43</v>
      </c>
      <c r="O854" s="86"/>
      <c r="P854" s="217">
        <f>O854*H854</f>
        <v>0</v>
      </c>
      <c r="Q854" s="217">
        <v>0</v>
      </c>
      <c r="R854" s="217">
        <f>Q854*H854</f>
        <v>0</v>
      </c>
      <c r="S854" s="217">
        <v>0.0039399999999999999</v>
      </c>
      <c r="T854" s="218">
        <f>S854*H854</f>
        <v>0.019699999999999999</v>
      </c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R854" s="219" t="s">
        <v>135</v>
      </c>
      <c r="AT854" s="219" t="s">
        <v>131</v>
      </c>
      <c r="AU854" s="219" t="s">
        <v>82</v>
      </c>
      <c r="AY854" s="19" t="s">
        <v>128</v>
      </c>
      <c r="BE854" s="220">
        <f>IF(N854="základní",J854,0)</f>
        <v>0</v>
      </c>
      <c r="BF854" s="220">
        <f>IF(N854="snížená",J854,0)</f>
        <v>0</v>
      </c>
      <c r="BG854" s="220">
        <f>IF(N854="zákl. přenesená",J854,0)</f>
        <v>0</v>
      </c>
      <c r="BH854" s="220">
        <f>IF(N854="sníž. přenesená",J854,0)</f>
        <v>0</v>
      </c>
      <c r="BI854" s="220">
        <f>IF(N854="nulová",J854,0)</f>
        <v>0</v>
      </c>
      <c r="BJ854" s="19" t="s">
        <v>80</v>
      </c>
      <c r="BK854" s="220">
        <f>ROUND(I854*H854,2)</f>
        <v>0</v>
      </c>
      <c r="BL854" s="19" t="s">
        <v>135</v>
      </c>
      <c r="BM854" s="219" t="s">
        <v>2096</v>
      </c>
    </row>
    <row r="855" s="2" customFormat="1">
      <c r="A855" s="40"/>
      <c r="B855" s="41"/>
      <c r="C855" s="42"/>
      <c r="D855" s="221" t="s">
        <v>137</v>
      </c>
      <c r="E855" s="42"/>
      <c r="F855" s="222" t="s">
        <v>2097</v>
      </c>
      <c r="G855" s="42"/>
      <c r="H855" s="42"/>
      <c r="I855" s="223"/>
      <c r="J855" s="42"/>
      <c r="K855" s="42"/>
      <c r="L855" s="46"/>
      <c r="M855" s="224"/>
      <c r="N855" s="225"/>
      <c r="O855" s="86"/>
      <c r="P855" s="86"/>
      <c r="Q855" s="86"/>
      <c r="R855" s="86"/>
      <c r="S855" s="86"/>
      <c r="T855" s="87"/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T855" s="19" t="s">
        <v>137</v>
      </c>
      <c r="AU855" s="19" t="s">
        <v>82</v>
      </c>
    </row>
    <row r="856" s="2" customFormat="1" ht="33" customHeight="1">
      <c r="A856" s="40"/>
      <c r="B856" s="41"/>
      <c r="C856" s="207" t="s">
        <v>2098</v>
      </c>
      <c r="D856" s="207" t="s">
        <v>131</v>
      </c>
      <c r="E856" s="208" t="s">
        <v>2099</v>
      </c>
      <c r="F856" s="209" t="s">
        <v>2100</v>
      </c>
      <c r="G856" s="210" t="s">
        <v>524</v>
      </c>
      <c r="H856" s="211">
        <v>221.87000000000001</v>
      </c>
      <c r="I856" s="212"/>
      <c r="J856" s="213">
        <f>ROUND(I856*H856,2)</f>
        <v>0</v>
      </c>
      <c r="K856" s="214"/>
      <c r="L856" s="46"/>
      <c r="M856" s="215" t="s">
        <v>19</v>
      </c>
      <c r="N856" s="216" t="s">
        <v>43</v>
      </c>
      <c r="O856" s="86"/>
      <c r="P856" s="217">
        <f>O856*H856</f>
        <v>0</v>
      </c>
      <c r="Q856" s="217">
        <v>0.0066100000000000004</v>
      </c>
      <c r="R856" s="217">
        <f>Q856*H856</f>
        <v>1.4665607000000001</v>
      </c>
      <c r="S856" s="217">
        <v>0</v>
      </c>
      <c r="T856" s="218">
        <f>S856*H856</f>
        <v>0</v>
      </c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R856" s="219" t="s">
        <v>135</v>
      </c>
      <c r="AT856" s="219" t="s">
        <v>131</v>
      </c>
      <c r="AU856" s="219" t="s">
        <v>82</v>
      </c>
      <c r="AY856" s="19" t="s">
        <v>128</v>
      </c>
      <c r="BE856" s="220">
        <f>IF(N856="základní",J856,0)</f>
        <v>0</v>
      </c>
      <c r="BF856" s="220">
        <f>IF(N856="snížená",J856,0)</f>
        <v>0</v>
      </c>
      <c r="BG856" s="220">
        <f>IF(N856="zákl. přenesená",J856,0)</f>
        <v>0</v>
      </c>
      <c r="BH856" s="220">
        <f>IF(N856="sníž. přenesená",J856,0)</f>
        <v>0</v>
      </c>
      <c r="BI856" s="220">
        <f>IF(N856="nulová",J856,0)</f>
        <v>0</v>
      </c>
      <c r="BJ856" s="19" t="s">
        <v>80</v>
      </c>
      <c r="BK856" s="220">
        <f>ROUND(I856*H856,2)</f>
        <v>0</v>
      </c>
      <c r="BL856" s="19" t="s">
        <v>135</v>
      </c>
      <c r="BM856" s="219" t="s">
        <v>2101</v>
      </c>
    </row>
    <row r="857" s="2" customFormat="1">
      <c r="A857" s="40"/>
      <c r="B857" s="41"/>
      <c r="C857" s="42"/>
      <c r="D857" s="221" t="s">
        <v>137</v>
      </c>
      <c r="E857" s="42"/>
      <c r="F857" s="222" t="s">
        <v>2102</v>
      </c>
      <c r="G857" s="42"/>
      <c r="H857" s="42"/>
      <c r="I857" s="223"/>
      <c r="J857" s="42"/>
      <c r="K857" s="42"/>
      <c r="L857" s="46"/>
      <c r="M857" s="224"/>
      <c r="N857" s="225"/>
      <c r="O857" s="86"/>
      <c r="P857" s="86"/>
      <c r="Q857" s="86"/>
      <c r="R857" s="86"/>
      <c r="S857" s="86"/>
      <c r="T857" s="87"/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T857" s="19" t="s">
        <v>137</v>
      </c>
      <c r="AU857" s="19" t="s">
        <v>82</v>
      </c>
    </row>
    <row r="858" s="13" customFormat="1">
      <c r="A858" s="13"/>
      <c r="B858" s="242"/>
      <c r="C858" s="243"/>
      <c r="D858" s="244" t="s">
        <v>470</v>
      </c>
      <c r="E858" s="245" t="s">
        <v>19</v>
      </c>
      <c r="F858" s="246" t="s">
        <v>1878</v>
      </c>
      <c r="G858" s="243"/>
      <c r="H858" s="247">
        <v>221.87000000000001</v>
      </c>
      <c r="I858" s="248"/>
      <c r="J858" s="243"/>
      <c r="K858" s="243"/>
      <c r="L858" s="249"/>
      <c r="M858" s="250"/>
      <c r="N858" s="251"/>
      <c r="O858" s="251"/>
      <c r="P858" s="251"/>
      <c r="Q858" s="251"/>
      <c r="R858" s="251"/>
      <c r="S858" s="251"/>
      <c r="T858" s="252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53" t="s">
        <v>470</v>
      </c>
      <c r="AU858" s="253" t="s">
        <v>82</v>
      </c>
      <c r="AV858" s="13" t="s">
        <v>82</v>
      </c>
      <c r="AW858" s="13" t="s">
        <v>33</v>
      </c>
      <c r="AX858" s="13" t="s">
        <v>80</v>
      </c>
      <c r="AY858" s="253" t="s">
        <v>128</v>
      </c>
    </row>
    <row r="859" s="2" customFormat="1" ht="21.75" customHeight="1">
      <c r="A859" s="40"/>
      <c r="B859" s="41"/>
      <c r="C859" s="207" t="s">
        <v>2103</v>
      </c>
      <c r="D859" s="207" t="s">
        <v>131</v>
      </c>
      <c r="E859" s="208" t="s">
        <v>2104</v>
      </c>
      <c r="F859" s="209" t="s">
        <v>2105</v>
      </c>
      <c r="G859" s="210" t="s">
        <v>134</v>
      </c>
      <c r="H859" s="211">
        <v>51.609999999999999</v>
      </c>
      <c r="I859" s="212"/>
      <c r="J859" s="213">
        <f>ROUND(I859*H859,2)</f>
        <v>0</v>
      </c>
      <c r="K859" s="214"/>
      <c r="L859" s="46"/>
      <c r="M859" s="215" t="s">
        <v>19</v>
      </c>
      <c r="N859" s="216" t="s">
        <v>43</v>
      </c>
      <c r="O859" s="86"/>
      <c r="P859" s="217">
        <f>O859*H859</f>
        <v>0</v>
      </c>
      <c r="Q859" s="217">
        <v>0.0028700000000000002</v>
      </c>
      <c r="R859" s="217">
        <f>Q859*H859</f>
        <v>0.14812069999999999</v>
      </c>
      <c r="S859" s="217">
        <v>0</v>
      </c>
      <c r="T859" s="218">
        <f>S859*H859</f>
        <v>0</v>
      </c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R859" s="219" t="s">
        <v>135</v>
      </c>
      <c r="AT859" s="219" t="s">
        <v>131</v>
      </c>
      <c r="AU859" s="219" t="s">
        <v>82</v>
      </c>
      <c r="AY859" s="19" t="s">
        <v>128</v>
      </c>
      <c r="BE859" s="220">
        <f>IF(N859="základní",J859,0)</f>
        <v>0</v>
      </c>
      <c r="BF859" s="220">
        <f>IF(N859="snížená",J859,0)</f>
        <v>0</v>
      </c>
      <c r="BG859" s="220">
        <f>IF(N859="zákl. přenesená",J859,0)</f>
        <v>0</v>
      </c>
      <c r="BH859" s="220">
        <f>IF(N859="sníž. přenesená",J859,0)</f>
        <v>0</v>
      </c>
      <c r="BI859" s="220">
        <f>IF(N859="nulová",J859,0)</f>
        <v>0</v>
      </c>
      <c r="BJ859" s="19" t="s">
        <v>80</v>
      </c>
      <c r="BK859" s="220">
        <f>ROUND(I859*H859,2)</f>
        <v>0</v>
      </c>
      <c r="BL859" s="19" t="s">
        <v>135</v>
      </c>
      <c r="BM859" s="219" t="s">
        <v>2106</v>
      </c>
    </row>
    <row r="860" s="2" customFormat="1">
      <c r="A860" s="40"/>
      <c r="B860" s="41"/>
      <c r="C860" s="42"/>
      <c r="D860" s="221" t="s">
        <v>137</v>
      </c>
      <c r="E860" s="42"/>
      <c r="F860" s="222" t="s">
        <v>2107</v>
      </c>
      <c r="G860" s="42"/>
      <c r="H860" s="42"/>
      <c r="I860" s="223"/>
      <c r="J860" s="42"/>
      <c r="K860" s="42"/>
      <c r="L860" s="46"/>
      <c r="M860" s="224"/>
      <c r="N860" s="225"/>
      <c r="O860" s="86"/>
      <c r="P860" s="86"/>
      <c r="Q860" s="86"/>
      <c r="R860" s="86"/>
      <c r="S860" s="86"/>
      <c r="T860" s="87"/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T860" s="19" t="s">
        <v>137</v>
      </c>
      <c r="AU860" s="19" t="s">
        <v>82</v>
      </c>
    </row>
    <row r="861" s="13" customFormat="1">
      <c r="A861" s="13"/>
      <c r="B861" s="242"/>
      <c r="C861" s="243"/>
      <c r="D861" s="244" t="s">
        <v>470</v>
      </c>
      <c r="E861" s="245" t="s">
        <v>19</v>
      </c>
      <c r="F861" s="246" t="s">
        <v>2108</v>
      </c>
      <c r="G861" s="243"/>
      <c r="H861" s="247">
        <v>51.609999999999999</v>
      </c>
      <c r="I861" s="248"/>
      <c r="J861" s="243"/>
      <c r="K861" s="243"/>
      <c r="L861" s="249"/>
      <c r="M861" s="250"/>
      <c r="N861" s="251"/>
      <c r="O861" s="251"/>
      <c r="P861" s="251"/>
      <c r="Q861" s="251"/>
      <c r="R861" s="251"/>
      <c r="S861" s="251"/>
      <c r="T861" s="252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53" t="s">
        <v>470</v>
      </c>
      <c r="AU861" s="253" t="s">
        <v>82</v>
      </c>
      <c r="AV861" s="13" t="s">
        <v>82</v>
      </c>
      <c r="AW861" s="13" t="s">
        <v>33</v>
      </c>
      <c r="AX861" s="13" t="s">
        <v>80</v>
      </c>
      <c r="AY861" s="253" t="s">
        <v>128</v>
      </c>
    </row>
    <row r="862" s="2" customFormat="1" ht="24.15" customHeight="1">
      <c r="A862" s="40"/>
      <c r="B862" s="41"/>
      <c r="C862" s="207" t="s">
        <v>2109</v>
      </c>
      <c r="D862" s="207" t="s">
        <v>131</v>
      </c>
      <c r="E862" s="208" t="s">
        <v>2110</v>
      </c>
      <c r="F862" s="209" t="s">
        <v>2111</v>
      </c>
      <c r="G862" s="210" t="s">
        <v>134</v>
      </c>
      <c r="H862" s="211">
        <v>18.350000000000001</v>
      </c>
      <c r="I862" s="212"/>
      <c r="J862" s="213">
        <f>ROUND(I862*H862,2)</f>
        <v>0</v>
      </c>
      <c r="K862" s="214"/>
      <c r="L862" s="46"/>
      <c r="M862" s="215" t="s">
        <v>19</v>
      </c>
      <c r="N862" s="216" t="s">
        <v>43</v>
      </c>
      <c r="O862" s="86"/>
      <c r="P862" s="217">
        <f>O862*H862</f>
        <v>0</v>
      </c>
      <c r="Q862" s="217">
        <v>0.0026900000000000001</v>
      </c>
      <c r="R862" s="217">
        <f>Q862*H862</f>
        <v>0.049361500000000003</v>
      </c>
      <c r="S862" s="217">
        <v>0</v>
      </c>
      <c r="T862" s="218">
        <f>S862*H862</f>
        <v>0</v>
      </c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R862" s="219" t="s">
        <v>135</v>
      </c>
      <c r="AT862" s="219" t="s">
        <v>131</v>
      </c>
      <c r="AU862" s="219" t="s">
        <v>82</v>
      </c>
      <c r="AY862" s="19" t="s">
        <v>128</v>
      </c>
      <c r="BE862" s="220">
        <f>IF(N862="základní",J862,0)</f>
        <v>0</v>
      </c>
      <c r="BF862" s="220">
        <f>IF(N862="snížená",J862,0)</f>
        <v>0</v>
      </c>
      <c r="BG862" s="220">
        <f>IF(N862="zákl. přenesená",J862,0)</f>
        <v>0</v>
      </c>
      <c r="BH862" s="220">
        <f>IF(N862="sníž. přenesená",J862,0)</f>
        <v>0</v>
      </c>
      <c r="BI862" s="220">
        <f>IF(N862="nulová",J862,0)</f>
        <v>0</v>
      </c>
      <c r="BJ862" s="19" t="s">
        <v>80</v>
      </c>
      <c r="BK862" s="220">
        <f>ROUND(I862*H862,2)</f>
        <v>0</v>
      </c>
      <c r="BL862" s="19" t="s">
        <v>135</v>
      </c>
      <c r="BM862" s="219" t="s">
        <v>2112</v>
      </c>
    </row>
    <row r="863" s="2" customFormat="1">
      <c r="A863" s="40"/>
      <c r="B863" s="41"/>
      <c r="C863" s="42"/>
      <c r="D863" s="221" t="s">
        <v>137</v>
      </c>
      <c r="E863" s="42"/>
      <c r="F863" s="222" t="s">
        <v>2113</v>
      </c>
      <c r="G863" s="42"/>
      <c r="H863" s="42"/>
      <c r="I863" s="223"/>
      <c r="J863" s="42"/>
      <c r="K863" s="42"/>
      <c r="L863" s="46"/>
      <c r="M863" s="224"/>
      <c r="N863" s="225"/>
      <c r="O863" s="86"/>
      <c r="P863" s="86"/>
      <c r="Q863" s="86"/>
      <c r="R863" s="86"/>
      <c r="S863" s="86"/>
      <c r="T863" s="87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T863" s="19" t="s">
        <v>137</v>
      </c>
      <c r="AU863" s="19" t="s">
        <v>82</v>
      </c>
    </row>
    <row r="864" s="13" customFormat="1">
      <c r="A864" s="13"/>
      <c r="B864" s="242"/>
      <c r="C864" s="243"/>
      <c r="D864" s="244" t="s">
        <v>470</v>
      </c>
      <c r="E864" s="245" t="s">
        <v>19</v>
      </c>
      <c r="F864" s="246" t="s">
        <v>2114</v>
      </c>
      <c r="G864" s="243"/>
      <c r="H864" s="247">
        <v>18.350000000000001</v>
      </c>
      <c r="I864" s="248"/>
      <c r="J864" s="243"/>
      <c r="K864" s="243"/>
      <c r="L864" s="249"/>
      <c r="M864" s="250"/>
      <c r="N864" s="251"/>
      <c r="O864" s="251"/>
      <c r="P864" s="251"/>
      <c r="Q864" s="251"/>
      <c r="R864" s="251"/>
      <c r="S864" s="251"/>
      <c r="T864" s="252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53" t="s">
        <v>470</v>
      </c>
      <c r="AU864" s="253" t="s">
        <v>82</v>
      </c>
      <c r="AV864" s="13" t="s">
        <v>82</v>
      </c>
      <c r="AW864" s="13" t="s">
        <v>33</v>
      </c>
      <c r="AX864" s="13" t="s">
        <v>80</v>
      </c>
      <c r="AY864" s="253" t="s">
        <v>128</v>
      </c>
    </row>
    <row r="865" s="2" customFormat="1" ht="33" customHeight="1">
      <c r="A865" s="40"/>
      <c r="B865" s="41"/>
      <c r="C865" s="207" t="s">
        <v>2115</v>
      </c>
      <c r="D865" s="207" t="s">
        <v>131</v>
      </c>
      <c r="E865" s="208" t="s">
        <v>2116</v>
      </c>
      <c r="F865" s="209" t="s">
        <v>2117</v>
      </c>
      <c r="G865" s="210" t="s">
        <v>240</v>
      </c>
      <c r="H865" s="211">
        <v>32</v>
      </c>
      <c r="I865" s="212"/>
      <c r="J865" s="213">
        <f>ROUND(I865*H865,2)</f>
        <v>0</v>
      </c>
      <c r="K865" s="214"/>
      <c r="L865" s="46"/>
      <c r="M865" s="215" t="s">
        <v>19</v>
      </c>
      <c r="N865" s="216" t="s">
        <v>43</v>
      </c>
      <c r="O865" s="86"/>
      <c r="P865" s="217">
        <f>O865*H865</f>
        <v>0</v>
      </c>
      <c r="Q865" s="217">
        <v>0</v>
      </c>
      <c r="R865" s="217">
        <f>Q865*H865</f>
        <v>0</v>
      </c>
      <c r="S865" s="217">
        <v>0</v>
      </c>
      <c r="T865" s="218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19" t="s">
        <v>135</v>
      </c>
      <c r="AT865" s="219" t="s">
        <v>131</v>
      </c>
      <c r="AU865" s="219" t="s">
        <v>82</v>
      </c>
      <c r="AY865" s="19" t="s">
        <v>128</v>
      </c>
      <c r="BE865" s="220">
        <f>IF(N865="základní",J865,0)</f>
        <v>0</v>
      </c>
      <c r="BF865" s="220">
        <f>IF(N865="snížená",J865,0)</f>
        <v>0</v>
      </c>
      <c r="BG865" s="220">
        <f>IF(N865="zákl. přenesená",J865,0)</f>
        <v>0</v>
      </c>
      <c r="BH865" s="220">
        <f>IF(N865="sníž. přenesená",J865,0)</f>
        <v>0</v>
      </c>
      <c r="BI865" s="220">
        <f>IF(N865="nulová",J865,0)</f>
        <v>0</v>
      </c>
      <c r="BJ865" s="19" t="s">
        <v>80</v>
      </c>
      <c r="BK865" s="220">
        <f>ROUND(I865*H865,2)</f>
        <v>0</v>
      </c>
      <c r="BL865" s="19" t="s">
        <v>135</v>
      </c>
      <c r="BM865" s="219" t="s">
        <v>2118</v>
      </c>
    </row>
    <row r="866" s="2" customFormat="1">
      <c r="A866" s="40"/>
      <c r="B866" s="41"/>
      <c r="C866" s="42"/>
      <c r="D866" s="221" t="s">
        <v>137</v>
      </c>
      <c r="E866" s="42"/>
      <c r="F866" s="222" t="s">
        <v>2119</v>
      </c>
      <c r="G866" s="42"/>
      <c r="H866" s="42"/>
      <c r="I866" s="223"/>
      <c r="J866" s="42"/>
      <c r="K866" s="42"/>
      <c r="L866" s="46"/>
      <c r="M866" s="224"/>
      <c r="N866" s="225"/>
      <c r="O866" s="86"/>
      <c r="P866" s="86"/>
      <c r="Q866" s="86"/>
      <c r="R866" s="86"/>
      <c r="S866" s="86"/>
      <c r="T866" s="87"/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T866" s="19" t="s">
        <v>137</v>
      </c>
      <c r="AU866" s="19" t="s">
        <v>82</v>
      </c>
    </row>
    <row r="867" s="2" customFormat="1" ht="24.15" customHeight="1">
      <c r="A867" s="40"/>
      <c r="B867" s="41"/>
      <c r="C867" s="207" t="s">
        <v>2120</v>
      </c>
      <c r="D867" s="207" t="s">
        <v>131</v>
      </c>
      <c r="E867" s="208" t="s">
        <v>2121</v>
      </c>
      <c r="F867" s="209" t="s">
        <v>2122</v>
      </c>
      <c r="G867" s="210" t="s">
        <v>524</v>
      </c>
      <c r="H867" s="211">
        <v>3.7999999999999998</v>
      </c>
      <c r="I867" s="212"/>
      <c r="J867" s="213">
        <f>ROUND(I867*H867,2)</f>
        <v>0</v>
      </c>
      <c r="K867" s="214"/>
      <c r="L867" s="46"/>
      <c r="M867" s="215" t="s">
        <v>19</v>
      </c>
      <c r="N867" s="216" t="s">
        <v>43</v>
      </c>
      <c r="O867" s="86"/>
      <c r="P867" s="217">
        <f>O867*H867</f>
        <v>0</v>
      </c>
      <c r="Q867" s="217">
        <v>0.010789999999999999</v>
      </c>
      <c r="R867" s="217">
        <f>Q867*H867</f>
        <v>0.041001999999999997</v>
      </c>
      <c r="S867" s="217">
        <v>0</v>
      </c>
      <c r="T867" s="218">
        <f>S867*H867</f>
        <v>0</v>
      </c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R867" s="219" t="s">
        <v>135</v>
      </c>
      <c r="AT867" s="219" t="s">
        <v>131</v>
      </c>
      <c r="AU867" s="219" t="s">
        <v>82</v>
      </c>
      <c r="AY867" s="19" t="s">
        <v>128</v>
      </c>
      <c r="BE867" s="220">
        <f>IF(N867="základní",J867,0)</f>
        <v>0</v>
      </c>
      <c r="BF867" s="220">
        <f>IF(N867="snížená",J867,0)</f>
        <v>0</v>
      </c>
      <c r="BG867" s="220">
        <f>IF(N867="zákl. přenesená",J867,0)</f>
        <v>0</v>
      </c>
      <c r="BH867" s="220">
        <f>IF(N867="sníž. přenesená",J867,0)</f>
        <v>0</v>
      </c>
      <c r="BI867" s="220">
        <f>IF(N867="nulová",J867,0)</f>
        <v>0</v>
      </c>
      <c r="BJ867" s="19" t="s">
        <v>80</v>
      </c>
      <c r="BK867" s="220">
        <f>ROUND(I867*H867,2)</f>
        <v>0</v>
      </c>
      <c r="BL867" s="19" t="s">
        <v>135</v>
      </c>
      <c r="BM867" s="219" t="s">
        <v>2123</v>
      </c>
    </row>
    <row r="868" s="2" customFormat="1">
      <c r="A868" s="40"/>
      <c r="B868" s="41"/>
      <c r="C868" s="42"/>
      <c r="D868" s="221" t="s">
        <v>137</v>
      </c>
      <c r="E868" s="42"/>
      <c r="F868" s="222" t="s">
        <v>2124</v>
      </c>
      <c r="G868" s="42"/>
      <c r="H868" s="42"/>
      <c r="I868" s="223"/>
      <c r="J868" s="42"/>
      <c r="K868" s="42"/>
      <c r="L868" s="46"/>
      <c r="M868" s="224"/>
      <c r="N868" s="225"/>
      <c r="O868" s="86"/>
      <c r="P868" s="86"/>
      <c r="Q868" s="86"/>
      <c r="R868" s="86"/>
      <c r="S868" s="86"/>
      <c r="T868" s="87"/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T868" s="19" t="s">
        <v>137</v>
      </c>
      <c r="AU868" s="19" t="s">
        <v>82</v>
      </c>
    </row>
    <row r="869" s="13" customFormat="1">
      <c r="A869" s="13"/>
      <c r="B869" s="242"/>
      <c r="C869" s="243"/>
      <c r="D869" s="244" t="s">
        <v>470</v>
      </c>
      <c r="E869" s="245" t="s">
        <v>19</v>
      </c>
      <c r="F869" s="246" t="s">
        <v>2125</v>
      </c>
      <c r="G869" s="243"/>
      <c r="H869" s="247">
        <v>3.7999999999999998</v>
      </c>
      <c r="I869" s="248"/>
      <c r="J869" s="243"/>
      <c r="K869" s="243"/>
      <c r="L869" s="249"/>
      <c r="M869" s="250"/>
      <c r="N869" s="251"/>
      <c r="O869" s="251"/>
      <c r="P869" s="251"/>
      <c r="Q869" s="251"/>
      <c r="R869" s="251"/>
      <c r="S869" s="251"/>
      <c r="T869" s="252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53" t="s">
        <v>470</v>
      </c>
      <c r="AU869" s="253" t="s">
        <v>82</v>
      </c>
      <c r="AV869" s="13" t="s">
        <v>82</v>
      </c>
      <c r="AW869" s="13" t="s">
        <v>33</v>
      </c>
      <c r="AX869" s="13" t="s">
        <v>80</v>
      </c>
      <c r="AY869" s="253" t="s">
        <v>128</v>
      </c>
    </row>
    <row r="870" s="2" customFormat="1" ht="24.15" customHeight="1">
      <c r="A870" s="40"/>
      <c r="B870" s="41"/>
      <c r="C870" s="207" t="s">
        <v>2126</v>
      </c>
      <c r="D870" s="207" t="s">
        <v>131</v>
      </c>
      <c r="E870" s="208" t="s">
        <v>2127</v>
      </c>
      <c r="F870" s="209" t="s">
        <v>2128</v>
      </c>
      <c r="G870" s="210" t="s">
        <v>240</v>
      </c>
      <c r="H870" s="211">
        <v>3</v>
      </c>
      <c r="I870" s="212"/>
      <c r="J870" s="213">
        <f>ROUND(I870*H870,2)</f>
        <v>0</v>
      </c>
      <c r="K870" s="214"/>
      <c r="L870" s="46"/>
      <c r="M870" s="215" t="s">
        <v>19</v>
      </c>
      <c r="N870" s="216" t="s">
        <v>43</v>
      </c>
      <c r="O870" s="86"/>
      <c r="P870" s="217">
        <f>O870*H870</f>
        <v>0</v>
      </c>
      <c r="Q870" s="217">
        <v>0.00044999999999999999</v>
      </c>
      <c r="R870" s="217">
        <f>Q870*H870</f>
        <v>0.0013500000000000001</v>
      </c>
      <c r="S870" s="217">
        <v>0</v>
      </c>
      <c r="T870" s="218">
        <f>S870*H870</f>
        <v>0</v>
      </c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R870" s="219" t="s">
        <v>135</v>
      </c>
      <c r="AT870" s="219" t="s">
        <v>131</v>
      </c>
      <c r="AU870" s="219" t="s">
        <v>82</v>
      </c>
      <c r="AY870" s="19" t="s">
        <v>128</v>
      </c>
      <c r="BE870" s="220">
        <f>IF(N870="základní",J870,0)</f>
        <v>0</v>
      </c>
      <c r="BF870" s="220">
        <f>IF(N870="snížená",J870,0)</f>
        <v>0</v>
      </c>
      <c r="BG870" s="220">
        <f>IF(N870="zákl. přenesená",J870,0)</f>
        <v>0</v>
      </c>
      <c r="BH870" s="220">
        <f>IF(N870="sníž. přenesená",J870,0)</f>
        <v>0</v>
      </c>
      <c r="BI870" s="220">
        <f>IF(N870="nulová",J870,0)</f>
        <v>0</v>
      </c>
      <c r="BJ870" s="19" t="s">
        <v>80</v>
      </c>
      <c r="BK870" s="220">
        <f>ROUND(I870*H870,2)</f>
        <v>0</v>
      </c>
      <c r="BL870" s="19" t="s">
        <v>135</v>
      </c>
      <c r="BM870" s="219" t="s">
        <v>2129</v>
      </c>
    </row>
    <row r="871" s="2" customFormat="1">
      <c r="A871" s="40"/>
      <c r="B871" s="41"/>
      <c r="C871" s="42"/>
      <c r="D871" s="221" t="s">
        <v>137</v>
      </c>
      <c r="E871" s="42"/>
      <c r="F871" s="222" t="s">
        <v>2130</v>
      </c>
      <c r="G871" s="42"/>
      <c r="H871" s="42"/>
      <c r="I871" s="223"/>
      <c r="J871" s="42"/>
      <c r="K871" s="42"/>
      <c r="L871" s="46"/>
      <c r="M871" s="224"/>
      <c r="N871" s="225"/>
      <c r="O871" s="86"/>
      <c r="P871" s="86"/>
      <c r="Q871" s="86"/>
      <c r="R871" s="86"/>
      <c r="S871" s="86"/>
      <c r="T871" s="87"/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T871" s="19" t="s">
        <v>137</v>
      </c>
      <c r="AU871" s="19" t="s">
        <v>82</v>
      </c>
    </row>
    <row r="872" s="2" customFormat="1" ht="24.15" customHeight="1">
      <c r="A872" s="40"/>
      <c r="B872" s="41"/>
      <c r="C872" s="207" t="s">
        <v>2131</v>
      </c>
      <c r="D872" s="207" t="s">
        <v>131</v>
      </c>
      <c r="E872" s="208" t="s">
        <v>2132</v>
      </c>
      <c r="F872" s="209" t="s">
        <v>2133</v>
      </c>
      <c r="G872" s="210" t="s">
        <v>240</v>
      </c>
      <c r="H872" s="211">
        <v>2</v>
      </c>
      <c r="I872" s="212"/>
      <c r="J872" s="213">
        <f>ROUND(I872*H872,2)</f>
        <v>0</v>
      </c>
      <c r="K872" s="214"/>
      <c r="L872" s="46"/>
      <c r="M872" s="215" t="s">
        <v>19</v>
      </c>
      <c r="N872" s="216" t="s">
        <v>43</v>
      </c>
      <c r="O872" s="86"/>
      <c r="P872" s="217">
        <f>O872*H872</f>
        <v>0</v>
      </c>
      <c r="Q872" s="217">
        <v>0.00044999999999999999</v>
      </c>
      <c r="R872" s="217">
        <f>Q872*H872</f>
        <v>0.00089999999999999998</v>
      </c>
      <c r="S872" s="217">
        <v>0</v>
      </c>
      <c r="T872" s="218">
        <f>S872*H872</f>
        <v>0</v>
      </c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R872" s="219" t="s">
        <v>135</v>
      </c>
      <c r="AT872" s="219" t="s">
        <v>131</v>
      </c>
      <c r="AU872" s="219" t="s">
        <v>82</v>
      </c>
      <c r="AY872" s="19" t="s">
        <v>128</v>
      </c>
      <c r="BE872" s="220">
        <f>IF(N872="základní",J872,0)</f>
        <v>0</v>
      </c>
      <c r="BF872" s="220">
        <f>IF(N872="snížená",J872,0)</f>
        <v>0</v>
      </c>
      <c r="BG872" s="220">
        <f>IF(N872="zákl. přenesená",J872,0)</f>
        <v>0</v>
      </c>
      <c r="BH872" s="220">
        <f>IF(N872="sníž. přenesená",J872,0)</f>
        <v>0</v>
      </c>
      <c r="BI872" s="220">
        <f>IF(N872="nulová",J872,0)</f>
        <v>0</v>
      </c>
      <c r="BJ872" s="19" t="s">
        <v>80</v>
      </c>
      <c r="BK872" s="220">
        <f>ROUND(I872*H872,2)</f>
        <v>0</v>
      </c>
      <c r="BL872" s="19" t="s">
        <v>135</v>
      </c>
      <c r="BM872" s="219" t="s">
        <v>2134</v>
      </c>
    </row>
    <row r="873" s="2" customFormat="1">
      <c r="A873" s="40"/>
      <c r="B873" s="41"/>
      <c r="C873" s="42"/>
      <c r="D873" s="221" t="s">
        <v>137</v>
      </c>
      <c r="E873" s="42"/>
      <c r="F873" s="222" t="s">
        <v>2135</v>
      </c>
      <c r="G873" s="42"/>
      <c r="H873" s="42"/>
      <c r="I873" s="223"/>
      <c r="J873" s="42"/>
      <c r="K873" s="42"/>
      <c r="L873" s="46"/>
      <c r="M873" s="224"/>
      <c r="N873" s="225"/>
      <c r="O873" s="86"/>
      <c r="P873" s="86"/>
      <c r="Q873" s="86"/>
      <c r="R873" s="86"/>
      <c r="S873" s="86"/>
      <c r="T873" s="87"/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T873" s="19" t="s">
        <v>137</v>
      </c>
      <c r="AU873" s="19" t="s">
        <v>82</v>
      </c>
    </row>
    <row r="874" s="2" customFormat="1" ht="16.5" customHeight="1">
      <c r="A874" s="40"/>
      <c r="B874" s="41"/>
      <c r="C874" s="207" t="s">
        <v>2136</v>
      </c>
      <c r="D874" s="207" t="s">
        <v>131</v>
      </c>
      <c r="E874" s="208" t="s">
        <v>2137</v>
      </c>
      <c r="F874" s="209" t="s">
        <v>2138</v>
      </c>
      <c r="G874" s="210" t="s">
        <v>134</v>
      </c>
      <c r="H874" s="211">
        <v>93.420000000000002</v>
      </c>
      <c r="I874" s="212"/>
      <c r="J874" s="213">
        <f>ROUND(I874*H874,2)</f>
        <v>0</v>
      </c>
      <c r="K874" s="214"/>
      <c r="L874" s="46"/>
      <c r="M874" s="215" t="s">
        <v>19</v>
      </c>
      <c r="N874" s="216" t="s">
        <v>43</v>
      </c>
      <c r="O874" s="86"/>
      <c r="P874" s="217">
        <f>O874*H874</f>
        <v>0</v>
      </c>
      <c r="Q874" s="217">
        <v>0.0016900000000000001</v>
      </c>
      <c r="R874" s="217">
        <f>Q874*H874</f>
        <v>0.15787980000000002</v>
      </c>
      <c r="S874" s="217">
        <v>0</v>
      </c>
      <c r="T874" s="218">
        <f>S874*H874</f>
        <v>0</v>
      </c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R874" s="219" t="s">
        <v>135</v>
      </c>
      <c r="AT874" s="219" t="s">
        <v>131</v>
      </c>
      <c r="AU874" s="219" t="s">
        <v>82</v>
      </c>
      <c r="AY874" s="19" t="s">
        <v>128</v>
      </c>
      <c r="BE874" s="220">
        <f>IF(N874="základní",J874,0)</f>
        <v>0</v>
      </c>
      <c r="BF874" s="220">
        <f>IF(N874="snížená",J874,0)</f>
        <v>0</v>
      </c>
      <c r="BG874" s="220">
        <f>IF(N874="zákl. přenesená",J874,0)</f>
        <v>0</v>
      </c>
      <c r="BH874" s="220">
        <f>IF(N874="sníž. přenesená",J874,0)</f>
        <v>0</v>
      </c>
      <c r="BI874" s="220">
        <f>IF(N874="nulová",J874,0)</f>
        <v>0</v>
      </c>
      <c r="BJ874" s="19" t="s">
        <v>80</v>
      </c>
      <c r="BK874" s="220">
        <f>ROUND(I874*H874,2)</f>
        <v>0</v>
      </c>
      <c r="BL874" s="19" t="s">
        <v>135</v>
      </c>
      <c r="BM874" s="219" t="s">
        <v>2139</v>
      </c>
    </row>
    <row r="875" s="13" customFormat="1">
      <c r="A875" s="13"/>
      <c r="B875" s="242"/>
      <c r="C875" s="243"/>
      <c r="D875" s="244" t="s">
        <v>470</v>
      </c>
      <c r="E875" s="245" t="s">
        <v>19</v>
      </c>
      <c r="F875" s="246" t="s">
        <v>2140</v>
      </c>
      <c r="G875" s="243"/>
      <c r="H875" s="247">
        <v>93.420000000000002</v>
      </c>
      <c r="I875" s="248"/>
      <c r="J875" s="243"/>
      <c r="K875" s="243"/>
      <c r="L875" s="249"/>
      <c r="M875" s="250"/>
      <c r="N875" s="251"/>
      <c r="O875" s="251"/>
      <c r="P875" s="251"/>
      <c r="Q875" s="251"/>
      <c r="R875" s="251"/>
      <c r="S875" s="251"/>
      <c r="T875" s="252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53" t="s">
        <v>470</v>
      </c>
      <c r="AU875" s="253" t="s">
        <v>82</v>
      </c>
      <c r="AV875" s="13" t="s">
        <v>82</v>
      </c>
      <c r="AW875" s="13" t="s">
        <v>33</v>
      </c>
      <c r="AX875" s="13" t="s">
        <v>80</v>
      </c>
      <c r="AY875" s="253" t="s">
        <v>128</v>
      </c>
    </row>
    <row r="876" s="2" customFormat="1" ht="21.75" customHeight="1">
      <c r="A876" s="40"/>
      <c r="B876" s="41"/>
      <c r="C876" s="207" t="s">
        <v>2141</v>
      </c>
      <c r="D876" s="207" t="s">
        <v>131</v>
      </c>
      <c r="E876" s="208" t="s">
        <v>2142</v>
      </c>
      <c r="F876" s="209" t="s">
        <v>2143</v>
      </c>
      <c r="G876" s="210" t="s">
        <v>134</v>
      </c>
      <c r="H876" s="211">
        <v>40.710000000000001</v>
      </c>
      <c r="I876" s="212"/>
      <c r="J876" s="213">
        <f>ROUND(I876*H876,2)</f>
        <v>0</v>
      </c>
      <c r="K876" s="214"/>
      <c r="L876" s="46"/>
      <c r="M876" s="215" t="s">
        <v>19</v>
      </c>
      <c r="N876" s="216" t="s">
        <v>43</v>
      </c>
      <c r="O876" s="86"/>
      <c r="P876" s="217">
        <f>O876*H876</f>
        <v>0</v>
      </c>
      <c r="Q876" s="217">
        <v>0.0016900000000000001</v>
      </c>
      <c r="R876" s="217">
        <f>Q876*H876</f>
        <v>0.068799900000000011</v>
      </c>
      <c r="S876" s="217">
        <v>0</v>
      </c>
      <c r="T876" s="218">
        <f>S876*H876</f>
        <v>0</v>
      </c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R876" s="219" t="s">
        <v>135</v>
      </c>
      <c r="AT876" s="219" t="s">
        <v>131</v>
      </c>
      <c r="AU876" s="219" t="s">
        <v>82</v>
      </c>
      <c r="AY876" s="19" t="s">
        <v>128</v>
      </c>
      <c r="BE876" s="220">
        <f>IF(N876="základní",J876,0)</f>
        <v>0</v>
      </c>
      <c r="BF876" s="220">
        <f>IF(N876="snížená",J876,0)</f>
        <v>0</v>
      </c>
      <c r="BG876" s="220">
        <f>IF(N876="zákl. přenesená",J876,0)</f>
        <v>0</v>
      </c>
      <c r="BH876" s="220">
        <f>IF(N876="sníž. přenesená",J876,0)</f>
        <v>0</v>
      </c>
      <c r="BI876" s="220">
        <f>IF(N876="nulová",J876,0)</f>
        <v>0</v>
      </c>
      <c r="BJ876" s="19" t="s">
        <v>80</v>
      </c>
      <c r="BK876" s="220">
        <f>ROUND(I876*H876,2)</f>
        <v>0</v>
      </c>
      <c r="BL876" s="19" t="s">
        <v>135</v>
      </c>
      <c r="BM876" s="219" t="s">
        <v>2144</v>
      </c>
    </row>
    <row r="877" s="2" customFormat="1">
      <c r="A877" s="40"/>
      <c r="B877" s="41"/>
      <c r="C877" s="42"/>
      <c r="D877" s="221" t="s">
        <v>137</v>
      </c>
      <c r="E877" s="42"/>
      <c r="F877" s="222" t="s">
        <v>2145</v>
      </c>
      <c r="G877" s="42"/>
      <c r="H877" s="42"/>
      <c r="I877" s="223"/>
      <c r="J877" s="42"/>
      <c r="K877" s="42"/>
      <c r="L877" s="46"/>
      <c r="M877" s="224"/>
      <c r="N877" s="225"/>
      <c r="O877" s="86"/>
      <c r="P877" s="86"/>
      <c r="Q877" s="86"/>
      <c r="R877" s="86"/>
      <c r="S877" s="86"/>
      <c r="T877" s="87"/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T877" s="19" t="s">
        <v>137</v>
      </c>
      <c r="AU877" s="19" t="s">
        <v>82</v>
      </c>
    </row>
    <row r="878" s="2" customFormat="1" ht="24.15" customHeight="1">
      <c r="A878" s="40"/>
      <c r="B878" s="41"/>
      <c r="C878" s="207" t="s">
        <v>2146</v>
      </c>
      <c r="D878" s="207" t="s">
        <v>131</v>
      </c>
      <c r="E878" s="208" t="s">
        <v>2147</v>
      </c>
      <c r="F878" s="209" t="s">
        <v>2148</v>
      </c>
      <c r="G878" s="210" t="s">
        <v>240</v>
      </c>
      <c r="H878" s="211">
        <v>2</v>
      </c>
      <c r="I878" s="212"/>
      <c r="J878" s="213">
        <f>ROUND(I878*H878,2)</f>
        <v>0</v>
      </c>
      <c r="K878" s="214"/>
      <c r="L878" s="46"/>
      <c r="M878" s="215" t="s">
        <v>19</v>
      </c>
      <c r="N878" s="216" t="s">
        <v>43</v>
      </c>
      <c r="O878" s="86"/>
      <c r="P878" s="217">
        <f>O878*H878</f>
        <v>0</v>
      </c>
      <c r="Q878" s="217">
        <v>0.00036000000000000002</v>
      </c>
      <c r="R878" s="217">
        <f>Q878*H878</f>
        <v>0.00072000000000000005</v>
      </c>
      <c r="S878" s="217">
        <v>0</v>
      </c>
      <c r="T878" s="218">
        <f>S878*H878</f>
        <v>0</v>
      </c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R878" s="219" t="s">
        <v>135</v>
      </c>
      <c r="AT878" s="219" t="s">
        <v>131</v>
      </c>
      <c r="AU878" s="219" t="s">
        <v>82</v>
      </c>
      <c r="AY878" s="19" t="s">
        <v>128</v>
      </c>
      <c r="BE878" s="220">
        <f>IF(N878="základní",J878,0)</f>
        <v>0</v>
      </c>
      <c r="BF878" s="220">
        <f>IF(N878="snížená",J878,0)</f>
        <v>0</v>
      </c>
      <c r="BG878" s="220">
        <f>IF(N878="zákl. přenesená",J878,0)</f>
        <v>0</v>
      </c>
      <c r="BH878" s="220">
        <f>IF(N878="sníž. přenesená",J878,0)</f>
        <v>0</v>
      </c>
      <c r="BI878" s="220">
        <f>IF(N878="nulová",J878,0)</f>
        <v>0</v>
      </c>
      <c r="BJ878" s="19" t="s">
        <v>80</v>
      </c>
      <c r="BK878" s="220">
        <f>ROUND(I878*H878,2)</f>
        <v>0</v>
      </c>
      <c r="BL878" s="19" t="s">
        <v>135</v>
      </c>
      <c r="BM878" s="219" t="s">
        <v>2149</v>
      </c>
    </row>
    <row r="879" s="2" customFormat="1">
      <c r="A879" s="40"/>
      <c r="B879" s="41"/>
      <c r="C879" s="42"/>
      <c r="D879" s="221" t="s">
        <v>137</v>
      </c>
      <c r="E879" s="42"/>
      <c r="F879" s="222" t="s">
        <v>2150</v>
      </c>
      <c r="G879" s="42"/>
      <c r="H879" s="42"/>
      <c r="I879" s="223"/>
      <c r="J879" s="42"/>
      <c r="K879" s="42"/>
      <c r="L879" s="46"/>
      <c r="M879" s="224"/>
      <c r="N879" s="225"/>
      <c r="O879" s="86"/>
      <c r="P879" s="86"/>
      <c r="Q879" s="86"/>
      <c r="R879" s="86"/>
      <c r="S879" s="86"/>
      <c r="T879" s="87"/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T879" s="19" t="s">
        <v>137</v>
      </c>
      <c r="AU879" s="19" t="s">
        <v>82</v>
      </c>
    </row>
    <row r="880" s="2" customFormat="1" ht="24.15" customHeight="1">
      <c r="A880" s="40"/>
      <c r="B880" s="41"/>
      <c r="C880" s="207" t="s">
        <v>2151</v>
      </c>
      <c r="D880" s="207" t="s">
        <v>131</v>
      </c>
      <c r="E880" s="208" t="s">
        <v>2152</v>
      </c>
      <c r="F880" s="209" t="s">
        <v>2153</v>
      </c>
      <c r="G880" s="210" t="s">
        <v>134</v>
      </c>
      <c r="H880" s="211">
        <v>6.5999999999999996</v>
      </c>
      <c r="I880" s="212"/>
      <c r="J880" s="213">
        <f>ROUND(I880*H880,2)</f>
        <v>0</v>
      </c>
      <c r="K880" s="214"/>
      <c r="L880" s="46"/>
      <c r="M880" s="215" t="s">
        <v>19</v>
      </c>
      <c r="N880" s="216" t="s">
        <v>43</v>
      </c>
      <c r="O880" s="86"/>
      <c r="P880" s="217">
        <f>O880*H880</f>
        <v>0</v>
      </c>
      <c r="Q880" s="217">
        <v>0.0021700000000000001</v>
      </c>
      <c r="R880" s="217">
        <f>Q880*H880</f>
        <v>0.014322</v>
      </c>
      <c r="S880" s="217">
        <v>0</v>
      </c>
      <c r="T880" s="218">
        <f>S880*H880</f>
        <v>0</v>
      </c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R880" s="219" t="s">
        <v>135</v>
      </c>
      <c r="AT880" s="219" t="s">
        <v>131</v>
      </c>
      <c r="AU880" s="219" t="s">
        <v>82</v>
      </c>
      <c r="AY880" s="19" t="s">
        <v>128</v>
      </c>
      <c r="BE880" s="220">
        <f>IF(N880="základní",J880,0)</f>
        <v>0</v>
      </c>
      <c r="BF880" s="220">
        <f>IF(N880="snížená",J880,0)</f>
        <v>0</v>
      </c>
      <c r="BG880" s="220">
        <f>IF(N880="zákl. přenesená",J880,0)</f>
        <v>0</v>
      </c>
      <c r="BH880" s="220">
        <f>IF(N880="sníž. přenesená",J880,0)</f>
        <v>0</v>
      </c>
      <c r="BI880" s="220">
        <f>IF(N880="nulová",J880,0)</f>
        <v>0</v>
      </c>
      <c r="BJ880" s="19" t="s">
        <v>80</v>
      </c>
      <c r="BK880" s="220">
        <f>ROUND(I880*H880,2)</f>
        <v>0</v>
      </c>
      <c r="BL880" s="19" t="s">
        <v>135</v>
      </c>
      <c r="BM880" s="219" t="s">
        <v>2154</v>
      </c>
    </row>
    <row r="881" s="2" customFormat="1">
      <c r="A881" s="40"/>
      <c r="B881" s="41"/>
      <c r="C881" s="42"/>
      <c r="D881" s="221" t="s">
        <v>137</v>
      </c>
      <c r="E881" s="42"/>
      <c r="F881" s="222" t="s">
        <v>2155</v>
      </c>
      <c r="G881" s="42"/>
      <c r="H881" s="42"/>
      <c r="I881" s="223"/>
      <c r="J881" s="42"/>
      <c r="K881" s="42"/>
      <c r="L881" s="46"/>
      <c r="M881" s="224"/>
      <c r="N881" s="225"/>
      <c r="O881" s="86"/>
      <c r="P881" s="86"/>
      <c r="Q881" s="86"/>
      <c r="R881" s="86"/>
      <c r="S881" s="86"/>
      <c r="T881" s="87"/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T881" s="19" t="s">
        <v>137</v>
      </c>
      <c r="AU881" s="19" t="s">
        <v>82</v>
      </c>
    </row>
    <row r="882" s="13" customFormat="1">
      <c r="A882" s="13"/>
      <c r="B882" s="242"/>
      <c r="C882" s="243"/>
      <c r="D882" s="244" t="s">
        <v>470</v>
      </c>
      <c r="E882" s="245" t="s">
        <v>19</v>
      </c>
      <c r="F882" s="246" t="s">
        <v>2156</v>
      </c>
      <c r="G882" s="243"/>
      <c r="H882" s="247">
        <v>6.5999999999999996</v>
      </c>
      <c r="I882" s="248"/>
      <c r="J882" s="243"/>
      <c r="K882" s="243"/>
      <c r="L882" s="249"/>
      <c r="M882" s="250"/>
      <c r="N882" s="251"/>
      <c r="O882" s="251"/>
      <c r="P882" s="251"/>
      <c r="Q882" s="251"/>
      <c r="R882" s="251"/>
      <c r="S882" s="251"/>
      <c r="T882" s="252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53" t="s">
        <v>470</v>
      </c>
      <c r="AU882" s="253" t="s">
        <v>82</v>
      </c>
      <c r="AV882" s="13" t="s">
        <v>82</v>
      </c>
      <c r="AW882" s="13" t="s">
        <v>33</v>
      </c>
      <c r="AX882" s="13" t="s">
        <v>80</v>
      </c>
      <c r="AY882" s="253" t="s">
        <v>128</v>
      </c>
    </row>
    <row r="883" s="2" customFormat="1" ht="24.15" customHeight="1">
      <c r="A883" s="40"/>
      <c r="B883" s="41"/>
      <c r="C883" s="207" t="s">
        <v>2157</v>
      </c>
      <c r="D883" s="207" t="s">
        <v>131</v>
      </c>
      <c r="E883" s="208" t="s">
        <v>2158</v>
      </c>
      <c r="F883" s="209" t="s">
        <v>2159</v>
      </c>
      <c r="G883" s="210" t="s">
        <v>155</v>
      </c>
      <c r="H883" s="237"/>
      <c r="I883" s="212"/>
      <c r="J883" s="213">
        <f>ROUND(I883*H883,2)</f>
        <v>0</v>
      </c>
      <c r="K883" s="214"/>
      <c r="L883" s="46"/>
      <c r="M883" s="215" t="s">
        <v>19</v>
      </c>
      <c r="N883" s="216" t="s">
        <v>43</v>
      </c>
      <c r="O883" s="86"/>
      <c r="P883" s="217">
        <f>O883*H883</f>
        <v>0</v>
      </c>
      <c r="Q883" s="217">
        <v>0</v>
      </c>
      <c r="R883" s="217">
        <f>Q883*H883</f>
        <v>0</v>
      </c>
      <c r="S883" s="217">
        <v>0</v>
      </c>
      <c r="T883" s="218">
        <f>S883*H883</f>
        <v>0</v>
      </c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R883" s="219" t="s">
        <v>135</v>
      </c>
      <c r="AT883" s="219" t="s">
        <v>131</v>
      </c>
      <c r="AU883" s="219" t="s">
        <v>82</v>
      </c>
      <c r="AY883" s="19" t="s">
        <v>128</v>
      </c>
      <c r="BE883" s="220">
        <f>IF(N883="základní",J883,0)</f>
        <v>0</v>
      </c>
      <c r="BF883" s="220">
        <f>IF(N883="snížená",J883,0)</f>
        <v>0</v>
      </c>
      <c r="BG883" s="220">
        <f>IF(N883="zákl. přenesená",J883,0)</f>
        <v>0</v>
      </c>
      <c r="BH883" s="220">
        <f>IF(N883="sníž. přenesená",J883,0)</f>
        <v>0</v>
      </c>
      <c r="BI883" s="220">
        <f>IF(N883="nulová",J883,0)</f>
        <v>0</v>
      </c>
      <c r="BJ883" s="19" t="s">
        <v>80</v>
      </c>
      <c r="BK883" s="220">
        <f>ROUND(I883*H883,2)</f>
        <v>0</v>
      </c>
      <c r="BL883" s="19" t="s">
        <v>135</v>
      </c>
      <c r="BM883" s="219" t="s">
        <v>2160</v>
      </c>
    </row>
    <row r="884" s="2" customFormat="1">
      <c r="A884" s="40"/>
      <c r="B884" s="41"/>
      <c r="C884" s="42"/>
      <c r="D884" s="221" t="s">
        <v>137</v>
      </c>
      <c r="E884" s="42"/>
      <c r="F884" s="222" t="s">
        <v>2161</v>
      </c>
      <c r="G884" s="42"/>
      <c r="H884" s="42"/>
      <c r="I884" s="223"/>
      <c r="J884" s="42"/>
      <c r="K884" s="42"/>
      <c r="L884" s="46"/>
      <c r="M884" s="224"/>
      <c r="N884" s="225"/>
      <c r="O884" s="86"/>
      <c r="P884" s="86"/>
      <c r="Q884" s="86"/>
      <c r="R884" s="86"/>
      <c r="S884" s="86"/>
      <c r="T884" s="87"/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T884" s="19" t="s">
        <v>137</v>
      </c>
      <c r="AU884" s="19" t="s">
        <v>82</v>
      </c>
    </row>
    <row r="885" s="12" customFormat="1" ht="22.8" customHeight="1">
      <c r="A885" s="12"/>
      <c r="B885" s="191"/>
      <c r="C885" s="192"/>
      <c r="D885" s="193" t="s">
        <v>71</v>
      </c>
      <c r="E885" s="205" t="s">
        <v>2162</v>
      </c>
      <c r="F885" s="205" t="s">
        <v>2163</v>
      </c>
      <c r="G885" s="192"/>
      <c r="H885" s="192"/>
      <c r="I885" s="195"/>
      <c r="J885" s="206">
        <f>BK885</f>
        <v>0</v>
      </c>
      <c r="K885" s="192"/>
      <c r="L885" s="197"/>
      <c r="M885" s="198"/>
      <c r="N885" s="199"/>
      <c r="O885" s="199"/>
      <c r="P885" s="200">
        <f>SUM(P886:P935)</f>
        <v>0</v>
      </c>
      <c r="Q885" s="199"/>
      <c r="R885" s="200">
        <f>SUM(R886:R935)</f>
        <v>1.2448215599999999</v>
      </c>
      <c r="S885" s="199"/>
      <c r="T885" s="201">
        <f>SUM(T886:T935)</f>
        <v>0</v>
      </c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R885" s="202" t="s">
        <v>82</v>
      </c>
      <c r="AT885" s="203" t="s">
        <v>71</v>
      </c>
      <c r="AU885" s="203" t="s">
        <v>80</v>
      </c>
      <c r="AY885" s="202" t="s">
        <v>128</v>
      </c>
      <c r="BK885" s="204">
        <f>SUM(BK886:BK935)</f>
        <v>0</v>
      </c>
    </row>
    <row r="886" s="2" customFormat="1" ht="21.75" customHeight="1">
      <c r="A886" s="40"/>
      <c r="B886" s="41"/>
      <c r="C886" s="207" t="s">
        <v>2164</v>
      </c>
      <c r="D886" s="207" t="s">
        <v>131</v>
      </c>
      <c r="E886" s="208" t="s">
        <v>2165</v>
      </c>
      <c r="F886" s="209" t="s">
        <v>2166</v>
      </c>
      <c r="G886" s="210" t="s">
        <v>524</v>
      </c>
      <c r="H886" s="211">
        <v>15.710000000000001</v>
      </c>
      <c r="I886" s="212"/>
      <c r="J886" s="213">
        <f>ROUND(I886*H886,2)</f>
        <v>0</v>
      </c>
      <c r="K886" s="214"/>
      <c r="L886" s="46"/>
      <c r="M886" s="215" t="s">
        <v>19</v>
      </c>
      <c r="N886" s="216" t="s">
        <v>43</v>
      </c>
      <c r="O886" s="86"/>
      <c r="P886" s="217">
        <f>O886*H886</f>
        <v>0</v>
      </c>
      <c r="Q886" s="217">
        <v>0.00027</v>
      </c>
      <c r="R886" s="217">
        <f>Q886*H886</f>
        <v>0.0042417000000000002</v>
      </c>
      <c r="S886" s="217">
        <v>0</v>
      </c>
      <c r="T886" s="218">
        <f>S886*H886</f>
        <v>0</v>
      </c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R886" s="219" t="s">
        <v>135</v>
      </c>
      <c r="AT886" s="219" t="s">
        <v>131</v>
      </c>
      <c r="AU886" s="219" t="s">
        <v>82</v>
      </c>
      <c r="AY886" s="19" t="s">
        <v>128</v>
      </c>
      <c r="BE886" s="220">
        <f>IF(N886="základní",J886,0)</f>
        <v>0</v>
      </c>
      <c r="BF886" s="220">
        <f>IF(N886="snížená",J886,0)</f>
        <v>0</v>
      </c>
      <c r="BG886" s="220">
        <f>IF(N886="zákl. přenesená",J886,0)</f>
        <v>0</v>
      </c>
      <c r="BH886" s="220">
        <f>IF(N886="sníž. přenesená",J886,0)</f>
        <v>0</v>
      </c>
      <c r="BI886" s="220">
        <f>IF(N886="nulová",J886,0)</f>
        <v>0</v>
      </c>
      <c r="BJ886" s="19" t="s">
        <v>80</v>
      </c>
      <c r="BK886" s="220">
        <f>ROUND(I886*H886,2)</f>
        <v>0</v>
      </c>
      <c r="BL886" s="19" t="s">
        <v>135</v>
      </c>
      <c r="BM886" s="219" t="s">
        <v>2167</v>
      </c>
    </row>
    <row r="887" s="2" customFormat="1">
      <c r="A887" s="40"/>
      <c r="B887" s="41"/>
      <c r="C887" s="42"/>
      <c r="D887" s="221" t="s">
        <v>137</v>
      </c>
      <c r="E887" s="42"/>
      <c r="F887" s="222" t="s">
        <v>2168</v>
      </c>
      <c r="G887" s="42"/>
      <c r="H887" s="42"/>
      <c r="I887" s="223"/>
      <c r="J887" s="42"/>
      <c r="K887" s="42"/>
      <c r="L887" s="46"/>
      <c r="M887" s="224"/>
      <c r="N887" s="225"/>
      <c r="O887" s="86"/>
      <c r="P887" s="86"/>
      <c r="Q887" s="86"/>
      <c r="R887" s="86"/>
      <c r="S887" s="86"/>
      <c r="T887" s="87"/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T887" s="19" t="s">
        <v>137</v>
      </c>
      <c r="AU887" s="19" t="s">
        <v>82</v>
      </c>
    </row>
    <row r="888" s="13" customFormat="1">
      <c r="A888" s="13"/>
      <c r="B888" s="242"/>
      <c r="C888" s="243"/>
      <c r="D888" s="244" t="s">
        <v>470</v>
      </c>
      <c r="E888" s="245" t="s">
        <v>19</v>
      </c>
      <c r="F888" s="246" t="s">
        <v>2169</v>
      </c>
      <c r="G888" s="243"/>
      <c r="H888" s="247">
        <v>15.710000000000001</v>
      </c>
      <c r="I888" s="248"/>
      <c r="J888" s="243"/>
      <c r="K888" s="243"/>
      <c r="L888" s="249"/>
      <c r="M888" s="250"/>
      <c r="N888" s="251"/>
      <c r="O888" s="251"/>
      <c r="P888" s="251"/>
      <c r="Q888" s="251"/>
      <c r="R888" s="251"/>
      <c r="S888" s="251"/>
      <c r="T888" s="252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53" t="s">
        <v>470</v>
      </c>
      <c r="AU888" s="253" t="s">
        <v>82</v>
      </c>
      <c r="AV888" s="13" t="s">
        <v>82</v>
      </c>
      <c r="AW888" s="13" t="s">
        <v>33</v>
      </c>
      <c r="AX888" s="13" t="s">
        <v>80</v>
      </c>
      <c r="AY888" s="253" t="s">
        <v>128</v>
      </c>
    </row>
    <row r="889" s="2" customFormat="1" ht="16.5" customHeight="1">
      <c r="A889" s="40"/>
      <c r="B889" s="41"/>
      <c r="C889" s="226" t="s">
        <v>2170</v>
      </c>
      <c r="D889" s="226" t="s">
        <v>140</v>
      </c>
      <c r="E889" s="227" t="s">
        <v>2171</v>
      </c>
      <c r="F889" s="228" t="s">
        <v>2172</v>
      </c>
      <c r="G889" s="229" t="s">
        <v>524</v>
      </c>
      <c r="H889" s="230">
        <v>5.96</v>
      </c>
      <c r="I889" s="231"/>
      <c r="J889" s="232">
        <f>ROUND(I889*H889,2)</f>
        <v>0</v>
      </c>
      <c r="K889" s="233"/>
      <c r="L889" s="234"/>
      <c r="M889" s="235" t="s">
        <v>19</v>
      </c>
      <c r="N889" s="236" t="s">
        <v>43</v>
      </c>
      <c r="O889" s="86"/>
      <c r="P889" s="217">
        <f>O889*H889</f>
        <v>0</v>
      </c>
      <c r="Q889" s="217">
        <v>0.040280000000000003</v>
      </c>
      <c r="R889" s="217">
        <f>Q889*H889</f>
        <v>0.24006880000000003</v>
      </c>
      <c r="S889" s="217">
        <v>0</v>
      </c>
      <c r="T889" s="218">
        <f>S889*H889</f>
        <v>0</v>
      </c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R889" s="219" t="s">
        <v>143</v>
      </c>
      <c r="AT889" s="219" t="s">
        <v>140</v>
      </c>
      <c r="AU889" s="219" t="s">
        <v>82</v>
      </c>
      <c r="AY889" s="19" t="s">
        <v>128</v>
      </c>
      <c r="BE889" s="220">
        <f>IF(N889="základní",J889,0)</f>
        <v>0</v>
      </c>
      <c r="BF889" s="220">
        <f>IF(N889="snížená",J889,0)</f>
        <v>0</v>
      </c>
      <c r="BG889" s="220">
        <f>IF(N889="zákl. přenesená",J889,0)</f>
        <v>0</v>
      </c>
      <c r="BH889" s="220">
        <f>IF(N889="sníž. přenesená",J889,0)</f>
        <v>0</v>
      </c>
      <c r="BI889" s="220">
        <f>IF(N889="nulová",J889,0)</f>
        <v>0</v>
      </c>
      <c r="BJ889" s="19" t="s">
        <v>80</v>
      </c>
      <c r="BK889" s="220">
        <f>ROUND(I889*H889,2)</f>
        <v>0</v>
      </c>
      <c r="BL889" s="19" t="s">
        <v>135</v>
      </c>
      <c r="BM889" s="219" t="s">
        <v>2173</v>
      </c>
    </row>
    <row r="890" s="13" customFormat="1">
      <c r="A890" s="13"/>
      <c r="B890" s="242"/>
      <c r="C890" s="243"/>
      <c r="D890" s="244" t="s">
        <v>470</v>
      </c>
      <c r="E890" s="245" t="s">
        <v>19</v>
      </c>
      <c r="F890" s="246" t="s">
        <v>2174</v>
      </c>
      <c r="G890" s="243"/>
      <c r="H890" s="247">
        <v>2.52</v>
      </c>
      <c r="I890" s="248"/>
      <c r="J890" s="243"/>
      <c r="K890" s="243"/>
      <c r="L890" s="249"/>
      <c r="M890" s="250"/>
      <c r="N890" s="251"/>
      <c r="O890" s="251"/>
      <c r="P890" s="251"/>
      <c r="Q890" s="251"/>
      <c r="R890" s="251"/>
      <c r="S890" s="251"/>
      <c r="T890" s="252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53" t="s">
        <v>470</v>
      </c>
      <c r="AU890" s="253" t="s">
        <v>82</v>
      </c>
      <c r="AV890" s="13" t="s">
        <v>82</v>
      </c>
      <c r="AW890" s="13" t="s">
        <v>33</v>
      </c>
      <c r="AX890" s="13" t="s">
        <v>72</v>
      </c>
      <c r="AY890" s="253" t="s">
        <v>128</v>
      </c>
    </row>
    <row r="891" s="13" customFormat="1">
      <c r="A891" s="13"/>
      <c r="B891" s="242"/>
      <c r="C891" s="243"/>
      <c r="D891" s="244" t="s">
        <v>470</v>
      </c>
      <c r="E891" s="245" t="s">
        <v>19</v>
      </c>
      <c r="F891" s="246" t="s">
        <v>2175</v>
      </c>
      <c r="G891" s="243"/>
      <c r="H891" s="247">
        <v>1.44</v>
      </c>
      <c r="I891" s="248"/>
      <c r="J891" s="243"/>
      <c r="K891" s="243"/>
      <c r="L891" s="249"/>
      <c r="M891" s="250"/>
      <c r="N891" s="251"/>
      <c r="O891" s="251"/>
      <c r="P891" s="251"/>
      <c r="Q891" s="251"/>
      <c r="R891" s="251"/>
      <c r="S891" s="251"/>
      <c r="T891" s="252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53" t="s">
        <v>470</v>
      </c>
      <c r="AU891" s="253" t="s">
        <v>82</v>
      </c>
      <c r="AV891" s="13" t="s">
        <v>82</v>
      </c>
      <c r="AW891" s="13" t="s">
        <v>33</v>
      </c>
      <c r="AX891" s="13" t="s">
        <v>72</v>
      </c>
      <c r="AY891" s="253" t="s">
        <v>128</v>
      </c>
    </row>
    <row r="892" s="13" customFormat="1">
      <c r="A892" s="13"/>
      <c r="B892" s="242"/>
      <c r="C892" s="243"/>
      <c r="D892" s="244" t="s">
        <v>470</v>
      </c>
      <c r="E892" s="245" t="s">
        <v>19</v>
      </c>
      <c r="F892" s="246" t="s">
        <v>2176</v>
      </c>
      <c r="G892" s="243"/>
      <c r="H892" s="247">
        <v>2</v>
      </c>
      <c r="I892" s="248"/>
      <c r="J892" s="243"/>
      <c r="K892" s="243"/>
      <c r="L892" s="249"/>
      <c r="M892" s="250"/>
      <c r="N892" s="251"/>
      <c r="O892" s="251"/>
      <c r="P892" s="251"/>
      <c r="Q892" s="251"/>
      <c r="R892" s="251"/>
      <c r="S892" s="251"/>
      <c r="T892" s="252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53" t="s">
        <v>470</v>
      </c>
      <c r="AU892" s="253" t="s">
        <v>82</v>
      </c>
      <c r="AV892" s="13" t="s">
        <v>82</v>
      </c>
      <c r="AW892" s="13" t="s">
        <v>33</v>
      </c>
      <c r="AX892" s="13" t="s">
        <v>72</v>
      </c>
      <c r="AY892" s="253" t="s">
        <v>128</v>
      </c>
    </row>
    <row r="893" s="14" customFormat="1">
      <c r="A893" s="14"/>
      <c r="B893" s="254"/>
      <c r="C893" s="255"/>
      <c r="D893" s="244" t="s">
        <v>470</v>
      </c>
      <c r="E893" s="256" t="s">
        <v>19</v>
      </c>
      <c r="F893" s="257" t="s">
        <v>494</v>
      </c>
      <c r="G893" s="255"/>
      <c r="H893" s="258">
        <v>5.96</v>
      </c>
      <c r="I893" s="259"/>
      <c r="J893" s="255"/>
      <c r="K893" s="255"/>
      <c r="L893" s="260"/>
      <c r="M893" s="261"/>
      <c r="N893" s="262"/>
      <c r="O893" s="262"/>
      <c r="P893" s="262"/>
      <c r="Q893" s="262"/>
      <c r="R893" s="262"/>
      <c r="S893" s="262"/>
      <c r="T893" s="263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64" t="s">
        <v>470</v>
      </c>
      <c r="AU893" s="264" t="s">
        <v>82</v>
      </c>
      <c r="AV893" s="14" t="s">
        <v>430</v>
      </c>
      <c r="AW893" s="14" t="s">
        <v>33</v>
      </c>
      <c r="AX893" s="14" t="s">
        <v>80</v>
      </c>
      <c r="AY893" s="264" t="s">
        <v>128</v>
      </c>
    </row>
    <row r="894" s="2" customFormat="1" ht="16.5" customHeight="1">
      <c r="A894" s="40"/>
      <c r="B894" s="41"/>
      <c r="C894" s="226" t="s">
        <v>2177</v>
      </c>
      <c r="D894" s="226" t="s">
        <v>140</v>
      </c>
      <c r="E894" s="227" t="s">
        <v>2178</v>
      </c>
      <c r="F894" s="228" t="s">
        <v>2179</v>
      </c>
      <c r="G894" s="229" t="s">
        <v>524</v>
      </c>
      <c r="H894" s="230">
        <v>9.75</v>
      </c>
      <c r="I894" s="231"/>
      <c r="J894" s="232">
        <f>ROUND(I894*H894,2)</f>
        <v>0</v>
      </c>
      <c r="K894" s="233"/>
      <c r="L894" s="234"/>
      <c r="M894" s="235" t="s">
        <v>19</v>
      </c>
      <c r="N894" s="236" t="s">
        <v>43</v>
      </c>
      <c r="O894" s="86"/>
      <c r="P894" s="217">
        <f>O894*H894</f>
        <v>0</v>
      </c>
      <c r="Q894" s="217">
        <v>0.036810000000000002</v>
      </c>
      <c r="R894" s="217">
        <f>Q894*H894</f>
        <v>0.35889750000000004</v>
      </c>
      <c r="S894" s="217">
        <v>0</v>
      </c>
      <c r="T894" s="218">
        <f>S894*H894</f>
        <v>0</v>
      </c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R894" s="219" t="s">
        <v>143</v>
      </c>
      <c r="AT894" s="219" t="s">
        <v>140</v>
      </c>
      <c r="AU894" s="219" t="s">
        <v>82</v>
      </c>
      <c r="AY894" s="19" t="s">
        <v>128</v>
      </c>
      <c r="BE894" s="220">
        <f>IF(N894="základní",J894,0)</f>
        <v>0</v>
      </c>
      <c r="BF894" s="220">
        <f>IF(N894="snížená",J894,0)</f>
        <v>0</v>
      </c>
      <c r="BG894" s="220">
        <f>IF(N894="zákl. přenesená",J894,0)</f>
        <v>0</v>
      </c>
      <c r="BH894" s="220">
        <f>IF(N894="sníž. přenesená",J894,0)</f>
        <v>0</v>
      </c>
      <c r="BI894" s="220">
        <f>IF(N894="nulová",J894,0)</f>
        <v>0</v>
      </c>
      <c r="BJ894" s="19" t="s">
        <v>80</v>
      </c>
      <c r="BK894" s="220">
        <f>ROUND(I894*H894,2)</f>
        <v>0</v>
      </c>
      <c r="BL894" s="19" t="s">
        <v>135</v>
      </c>
      <c r="BM894" s="219" t="s">
        <v>2180</v>
      </c>
    </row>
    <row r="895" s="13" customFormat="1">
      <c r="A895" s="13"/>
      <c r="B895" s="242"/>
      <c r="C895" s="243"/>
      <c r="D895" s="244" t="s">
        <v>470</v>
      </c>
      <c r="E895" s="245" t="s">
        <v>19</v>
      </c>
      <c r="F895" s="246" t="s">
        <v>2181</v>
      </c>
      <c r="G895" s="243"/>
      <c r="H895" s="247">
        <v>9.75</v>
      </c>
      <c r="I895" s="248"/>
      <c r="J895" s="243"/>
      <c r="K895" s="243"/>
      <c r="L895" s="249"/>
      <c r="M895" s="250"/>
      <c r="N895" s="251"/>
      <c r="O895" s="251"/>
      <c r="P895" s="251"/>
      <c r="Q895" s="251"/>
      <c r="R895" s="251"/>
      <c r="S895" s="251"/>
      <c r="T895" s="252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53" t="s">
        <v>470</v>
      </c>
      <c r="AU895" s="253" t="s">
        <v>82</v>
      </c>
      <c r="AV895" s="13" t="s">
        <v>82</v>
      </c>
      <c r="AW895" s="13" t="s">
        <v>33</v>
      </c>
      <c r="AX895" s="13" t="s">
        <v>80</v>
      </c>
      <c r="AY895" s="253" t="s">
        <v>128</v>
      </c>
    </row>
    <row r="896" s="2" customFormat="1" ht="24.15" customHeight="1">
      <c r="A896" s="40"/>
      <c r="B896" s="41"/>
      <c r="C896" s="207" t="s">
        <v>2182</v>
      </c>
      <c r="D896" s="207" t="s">
        <v>131</v>
      </c>
      <c r="E896" s="208" t="s">
        <v>2183</v>
      </c>
      <c r="F896" s="209" t="s">
        <v>2184</v>
      </c>
      <c r="G896" s="210" t="s">
        <v>240</v>
      </c>
      <c r="H896" s="211">
        <v>13</v>
      </c>
      <c r="I896" s="212"/>
      <c r="J896" s="213">
        <f>ROUND(I896*H896,2)</f>
        <v>0</v>
      </c>
      <c r="K896" s="214"/>
      <c r="L896" s="46"/>
      <c r="M896" s="215" t="s">
        <v>19</v>
      </c>
      <c r="N896" s="216" t="s">
        <v>43</v>
      </c>
      <c r="O896" s="86"/>
      <c r="P896" s="217">
        <f>O896*H896</f>
        <v>0</v>
      </c>
      <c r="Q896" s="217">
        <v>0</v>
      </c>
      <c r="R896" s="217">
        <f>Q896*H896</f>
        <v>0</v>
      </c>
      <c r="S896" s="217">
        <v>0</v>
      </c>
      <c r="T896" s="218">
        <f>S896*H896</f>
        <v>0</v>
      </c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R896" s="219" t="s">
        <v>135</v>
      </c>
      <c r="AT896" s="219" t="s">
        <v>131</v>
      </c>
      <c r="AU896" s="219" t="s">
        <v>82</v>
      </c>
      <c r="AY896" s="19" t="s">
        <v>128</v>
      </c>
      <c r="BE896" s="220">
        <f>IF(N896="základní",J896,0)</f>
        <v>0</v>
      </c>
      <c r="BF896" s="220">
        <f>IF(N896="snížená",J896,0)</f>
        <v>0</v>
      </c>
      <c r="BG896" s="220">
        <f>IF(N896="zákl. přenesená",J896,0)</f>
        <v>0</v>
      </c>
      <c r="BH896" s="220">
        <f>IF(N896="sníž. přenesená",J896,0)</f>
        <v>0</v>
      </c>
      <c r="BI896" s="220">
        <f>IF(N896="nulová",J896,0)</f>
        <v>0</v>
      </c>
      <c r="BJ896" s="19" t="s">
        <v>80</v>
      </c>
      <c r="BK896" s="220">
        <f>ROUND(I896*H896,2)</f>
        <v>0</v>
      </c>
      <c r="BL896" s="19" t="s">
        <v>135</v>
      </c>
      <c r="BM896" s="219" t="s">
        <v>2185</v>
      </c>
    </row>
    <row r="897" s="2" customFormat="1">
      <c r="A897" s="40"/>
      <c r="B897" s="41"/>
      <c r="C897" s="42"/>
      <c r="D897" s="221" t="s">
        <v>137</v>
      </c>
      <c r="E897" s="42"/>
      <c r="F897" s="222" t="s">
        <v>2186</v>
      </c>
      <c r="G897" s="42"/>
      <c r="H897" s="42"/>
      <c r="I897" s="223"/>
      <c r="J897" s="42"/>
      <c r="K897" s="42"/>
      <c r="L897" s="46"/>
      <c r="M897" s="224"/>
      <c r="N897" s="225"/>
      <c r="O897" s="86"/>
      <c r="P897" s="86"/>
      <c r="Q897" s="86"/>
      <c r="R897" s="86"/>
      <c r="S897" s="86"/>
      <c r="T897" s="87"/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T897" s="19" t="s">
        <v>137</v>
      </c>
      <c r="AU897" s="19" t="s">
        <v>82</v>
      </c>
    </row>
    <row r="898" s="2" customFormat="1" ht="16.5" customHeight="1">
      <c r="A898" s="40"/>
      <c r="B898" s="41"/>
      <c r="C898" s="226" t="s">
        <v>2187</v>
      </c>
      <c r="D898" s="226" t="s">
        <v>140</v>
      </c>
      <c r="E898" s="227" t="s">
        <v>2188</v>
      </c>
      <c r="F898" s="228" t="s">
        <v>2189</v>
      </c>
      <c r="G898" s="229" t="s">
        <v>240</v>
      </c>
      <c r="H898" s="230">
        <v>5</v>
      </c>
      <c r="I898" s="231"/>
      <c r="J898" s="232">
        <f>ROUND(I898*H898,2)</f>
        <v>0</v>
      </c>
      <c r="K898" s="233"/>
      <c r="L898" s="234"/>
      <c r="M898" s="235" t="s">
        <v>19</v>
      </c>
      <c r="N898" s="236" t="s">
        <v>43</v>
      </c>
      <c r="O898" s="86"/>
      <c r="P898" s="217">
        <f>O898*H898</f>
        <v>0</v>
      </c>
      <c r="Q898" s="217">
        <v>0.017500000000000002</v>
      </c>
      <c r="R898" s="217">
        <f>Q898*H898</f>
        <v>0.087500000000000008</v>
      </c>
      <c r="S898" s="217">
        <v>0</v>
      </c>
      <c r="T898" s="218">
        <f>S898*H898</f>
        <v>0</v>
      </c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R898" s="219" t="s">
        <v>143</v>
      </c>
      <c r="AT898" s="219" t="s">
        <v>140</v>
      </c>
      <c r="AU898" s="219" t="s">
        <v>82</v>
      </c>
      <c r="AY898" s="19" t="s">
        <v>128</v>
      </c>
      <c r="BE898" s="220">
        <f>IF(N898="základní",J898,0)</f>
        <v>0</v>
      </c>
      <c r="BF898" s="220">
        <f>IF(N898="snížená",J898,0)</f>
        <v>0</v>
      </c>
      <c r="BG898" s="220">
        <f>IF(N898="zákl. přenesená",J898,0)</f>
        <v>0</v>
      </c>
      <c r="BH898" s="220">
        <f>IF(N898="sníž. přenesená",J898,0)</f>
        <v>0</v>
      </c>
      <c r="BI898" s="220">
        <f>IF(N898="nulová",J898,0)</f>
        <v>0</v>
      </c>
      <c r="BJ898" s="19" t="s">
        <v>80</v>
      </c>
      <c r="BK898" s="220">
        <f>ROUND(I898*H898,2)</f>
        <v>0</v>
      </c>
      <c r="BL898" s="19" t="s">
        <v>135</v>
      </c>
      <c r="BM898" s="219" t="s">
        <v>2190</v>
      </c>
    </row>
    <row r="899" s="13" customFormat="1">
      <c r="A899" s="13"/>
      <c r="B899" s="242"/>
      <c r="C899" s="243"/>
      <c r="D899" s="244" t="s">
        <v>470</v>
      </c>
      <c r="E899" s="245" t="s">
        <v>19</v>
      </c>
      <c r="F899" s="246" t="s">
        <v>2191</v>
      </c>
      <c r="G899" s="243"/>
      <c r="H899" s="247">
        <v>5</v>
      </c>
      <c r="I899" s="248"/>
      <c r="J899" s="243"/>
      <c r="K899" s="243"/>
      <c r="L899" s="249"/>
      <c r="M899" s="250"/>
      <c r="N899" s="251"/>
      <c r="O899" s="251"/>
      <c r="P899" s="251"/>
      <c r="Q899" s="251"/>
      <c r="R899" s="251"/>
      <c r="S899" s="251"/>
      <c r="T899" s="252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53" t="s">
        <v>470</v>
      </c>
      <c r="AU899" s="253" t="s">
        <v>82</v>
      </c>
      <c r="AV899" s="13" t="s">
        <v>82</v>
      </c>
      <c r="AW899" s="13" t="s">
        <v>33</v>
      </c>
      <c r="AX899" s="13" t="s">
        <v>80</v>
      </c>
      <c r="AY899" s="253" t="s">
        <v>128</v>
      </c>
    </row>
    <row r="900" s="2" customFormat="1" ht="16.5" customHeight="1">
      <c r="A900" s="40"/>
      <c r="B900" s="41"/>
      <c r="C900" s="226" t="s">
        <v>2192</v>
      </c>
      <c r="D900" s="226" t="s">
        <v>140</v>
      </c>
      <c r="E900" s="227" t="s">
        <v>2193</v>
      </c>
      <c r="F900" s="228" t="s">
        <v>2194</v>
      </c>
      <c r="G900" s="229" t="s">
        <v>240</v>
      </c>
      <c r="H900" s="230">
        <v>8</v>
      </c>
      <c r="I900" s="231"/>
      <c r="J900" s="232">
        <f>ROUND(I900*H900,2)</f>
        <v>0</v>
      </c>
      <c r="K900" s="233"/>
      <c r="L900" s="234"/>
      <c r="M900" s="235" t="s">
        <v>19</v>
      </c>
      <c r="N900" s="236" t="s">
        <v>43</v>
      </c>
      <c r="O900" s="86"/>
      <c r="P900" s="217">
        <f>O900*H900</f>
        <v>0</v>
      </c>
      <c r="Q900" s="217">
        <v>0.0195</v>
      </c>
      <c r="R900" s="217">
        <f>Q900*H900</f>
        <v>0.156</v>
      </c>
      <c r="S900" s="217">
        <v>0</v>
      </c>
      <c r="T900" s="218">
        <f>S900*H900</f>
        <v>0</v>
      </c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R900" s="219" t="s">
        <v>143</v>
      </c>
      <c r="AT900" s="219" t="s">
        <v>140</v>
      </c>
      <c r="AU900" s="219" t="s">
        <v>82</v>
      </c>
      <c r="AY900" s="19" t="s">
        <v>128</v>
      </c>
      <c r="BE900" s="220">
        <f>IF(N900="základní",J900,0)</f>
        <v>0</v>
      </c>
      <c r="BF900" s="220">
        <f>IF(N900="snížená",J900,0)</f>
        <v>0</v>
      </c>
      <c r="BG900" s="220">
        <f>IF(N900="zákl. přenesená",J900,0)</f>
        <v>0</v>
      </c>
      <c r="BH900" s="220">
        <f>IF(N900="sníž. přenesená",J900,0)</f>
        <v>0</v>
      </c>
      <c r="BI900" s="220">
        <f>IF(N900="nulová",J900,0)</f>
        <v>0</v>
      </c>
      <c r="BJ900" s="19" t="s">
        <v>80</v>
      </c>
      <c r="BK900" s="220">
        <f>ROUND(I900*H900,2)</f>
        <v>0</v>
      </c>
      <c r="BL900" s="19" t="s">
        <v>135</v>
      </c>
      <c r="BM900" s="219" t="s">
        <v>2195</v>
      </c>
    </row>
    <row r="901" s="13" customFormat="1">
      <c r="A901" s="13"/>
      <c r="B901" s="242"/>
      <c r="C901" s="243"/>
      <c r="D901" s="244" t="s">
        <v>470</v>
      </c>
      <c r="E901" s="245" t="s">
        <v>19</v>
      </c>
      <c r="F901" s="246" t="s">
        <v>2196</v>
      </c>
      <c r="G901" s="243"/>
      <c r="H901" s="247">
        <v>8</v>
      </c>
      <c r="I901" s="248"/>
      <c r="J901" s="243"/>
      <c r="K901" s="243"/>
      <c r="L901" s="249"/>
      <c r="M901" s="250"/>
      <c r="N901" s="251"/>
      <c r="O901" s="251"/>
      <c r="P901" s="251"/>
      <c r="Q901" s="251"/>
      <c r="R901" s="251"/>
      <c r="S901" s="251"/>
      <c r="T901" s="252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53" t="s">
        <v>470</v>
      </c>
      <c r="AU901" s="253" t="s">
        <v>82</v>
      </c>
      <c r="AV901" s="13" t="s">
        <v>82</v>
      </c>
      <c r="AW901" s="13" t="s">
        <v>33</v>
      </c>
      <c r="AX901" s="13" t="s">
        <v>80</v>
      </c>
      <c r="AY901" s="253" t="s">
        <v>128</v>
      </c>
    </row>
    <row r="902" s="2" customFormat="1" ht="24.15" customHeight="1">
      <c r="A902" s="40"/>
      <c r="B902" s="41"/>
      <c r="C902" s="207" t="s">
        <v>2197</v>
      </c>
      <c r="D902" s="207" t="s">
        <v>131</v>
      </c>
      <c r="E902" s="208" t="s">
        <v>2198</v>
      </c>
      <c r="F902" s="209" t="s">
        <v>2199</v>
      </c>
      <c r="G902" s="210" t="s">
        <v>240</v>
      </c>
      <c r="H902" s="211">
        <v>1</v>
      </c>
      <c r="I902" s="212"/>
      <c r="J902" s="213">
        <f>ROUND(I902*H902,2)</f>
        <v>0</v>
      </c>
      <c r="K902" s="214"/>
      <c r="L902" s="46"/>
      <c r="M902" s="215" t="s">
        <v>19</v>
      </c>
      <c r="N902" s="216" t="s">
        <v>43</v>
      </c>
      <c r="O902" s="86"/>
      <c r="P902" s="217">
        <f>O902*H902</f>
        <v>0</v>
      </c>
      <c r="Q902" s="217">
        <v>0</v>
      </c>
      <c r="R902" s="217">
        <f>Q902*H902</f>
        <v>0</v>
      </c>
      <c r="S902" s="217">
        <v>0</v>
      </c>
      <c r="T902" s="218">
        <f>S902*H902</f>
        <v>0</v>
      </c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R902" s="219" t="s">
        <v>135</v>
      </c>
      <c r="AT902" s="219" t="s">
        <v>131</v>
      </c>
      <c r="AU902" s="219" t="s">
        <v>82</v>
      </c>
      <c r="AY902" s="19" t="s">
        <v>128</v>
      </c>
      <c r="BE902" s="220">
        <f>IF(N902="základní",J902,0)</f>
        <v>0</v>
      </c>
      <c r="BF902" s="220">
        <f>IF(N902="snížená",J902,0)</f>
        <v>0</v>
      </c>
      <c r="BG902" s="220">
        <f>IF(N902="zákl. přenesená",J902,0)</f>
        <v>0</v>
      </c>
      <c r="BH902" s="220">
        <f>IF(N902="sníž. přenesená",J902,0)</f>
        <v>0</v>
      </c>
      <c r="BI902" s="220">
        <f>IF(N902="nulová",J902,0)</f>
        <v>0</v>
      </c>
      <c r="BJ902" s="19" t="s">
        <v>80</v>
      </c>
      <c r="BK902" s="220">
        <f>ROUND(I902*H902,2)</f>
        <v>0</v>
      </c>
      <c r="BL902" s="19" t="s">
        <v>135</v>
      </c>
      <c r="BM902" s="219" t="s">
        <v>2200</v>
      </c>
    </row>
    <row r="903" s="2" customFormat="1">
      <c r="A903" s="40"/>
      <c r="B903" s="41"/>
      <c r="C903" s="42"/>
      <c r="D903" s="221" t="s">
        <v>137</v>
      </c>
      <c r="E903" s="42"/>
      <c r="F903" s="222" t="s">
        <v>2201</v>
      </c>
      <c r="G903" s="42"/>
      <c r="H903" s="42"/>
      <c r="I903" s="223"/>
      <c r="J903" s="42"/>
      <c r="K903" s="42"/>
      <c r="L903" s="46"/>
      <c r="M903" s="224"/>
      <c r="N903" s="225"/>
      <c r="O903" s="86"/>
      <c r="P903" s="86"/>
      <c r="Q903" s="86"/>
      <c r="R903" s="86"/>
      <c r="S903" s="86"/>
      <c r="T903" s="87"/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T903" s="19" t="s">
        <v>137</v>
      </c>
      <c r="AU903" s="19" t="s">
        <v>82</v>
      </c>
    </row>
    <row r="904" s="2" customFormat="1" ht="16.5" customHeight="1">
      <c r="A904" s="40"/>
      <c r="B904" s="41"/>
      <c r="C904" s="226" t="s">
        <v>2202</v>
      </c>
      <c r="D904" s="226" t="s">
        <v>140</v>
      </c>
      <c r="E904" s="227" t="s">
        <v>2203</v>
      </c>
      <c r="F904" s="228" t="s">
        <v>2204</v>
      </c>
      <c r="G904" s="229" t="s">
        <v>240</v>
      </c>
      <c r="H904" s="230">
        <v>1</v>
      </c>
      <c r="I904" s="231"/>
      <c r="J904" s="232">
        <f>ROUND(I904*H904,2)</f>
        <v>0</v>
      </c>
      <c r="K904" s="233"/>
      <c r="L904" s="234"/>
      <c r="M904" s="235" t="s">
        <v>19</v>
      </c>
      <c r="N904" s="236" t="s">
        <v>43</v>
      </c>
      <c r="O904" s="86"/>
      <c r="P904" s="217">
        <f>O904*H904</f>
        <v>0</v>
      </c>
      <c r="Q904" s="217">
        <v>0.020500000000000001</v>
      </c>
      <c r="R904" s="217">
        <f>Q904*H904</f>
        <v>0.020500000000000001</v>
      </c>
      <c r="S904" s="217">
        <v>0</v>
      </c>
      <c r="T904" s="218">
        <f>S904*H904</f>
        <v>0</v>
      </c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R904" s="219" t="s">
        <v>143</v>
      </c>
      <c r="AT904" s="219" t="s">
        <v>140</v>
      </c>
      <c r="AU904" s="219" t="s">
        <v>82</v>
      </c>
      <c r="AY904" s="19" t="s">
        <v>128</v>
      </c>
      <c r="BE904" s="220">
        <f>IF(N904="základní",J904,0)</f>
        <v>0</v>
      </c>
      <c r="BF904" s="220">
        <f>IF(N904="snížená",J904,0)</f>
        <v>0</v>
      </c>
      <c r="BG904" s="220">
        <f>IF(N904="zákl. přenesená",J904,0)</f>
        <v>0</v>
      </c>
      <c r="BH904" s="220">
        <f>IF(N904="sníž. přenesená",J904,0)</f>
        <v>0</v>
      </c>
      <c r="BI904" s="220">
        <f>IF(N904="nulová",J904,0)</f>
        <v>0</v>
      </c>
      <c r="BJ904" s="19" t="s">
        <v>80</v>
      </c>
      <c r="BK904" s="220">
        <f>ROUND(I904*H904,2)</f>
        <v>0</v>
      </c>
      <c r="BL904" s="19" t="s">
        <v>135</v>
      </c>
      <c r="BM904" s="219" t="s">
        <v>2205</v>
      </c>
    </row>
    <row r="905" s="13" customFormat="1">
      <c r="A905" s="13"/>
      <c r="B905" s="242"/>
      <c r="C905" s="243"/>
      <c r="D905" s="244" t="s">
        <v>470</v>
      </c>
      <c r="E905" s="245" t="s">
        <v>19</v>
      </c>
      <c r="F905" s="246" t="s">
        <v>2206</v>
      </c>
      <c r="G905" s="243"/>
      <c r="H905" s="247">
        <v>1</v>
      </c>
      <c r="I905" s="248"/>
      <c r="J905" s="243"/>
      <c r="K905" s="243"/>
      <c r="L905" s="249"/>
      <c r="M905" s="250"/>
      <c r="N905" s="251"/>
      <c r="O905" s="251"/>
      <c r="P905" s="251"/>
      <c r="Q905" s="251"/>
      <c r="R905" s="251"/>
      <c r="S905" s="251"/>
      <c r="T905" s="252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53" t="s">
        <v>470</v>
      </c>
      <c r="AU905" s="253" t="s">
        <v>82</v>
      </c>
      <c r="AV905" s="13" t="s">
        <v>82</v>
      </c>
      <c r="AW905" s="13" t="s">
        <v>33</v>
      </c>
      <c r="AX905" s="13" t="s">
        <v>80</v>
      </c>
      <c r="AY905" s="253" t="s">
        <v>128</v>
      </c>
    </row>
    <row r="906" s="2" customFormat="1" ht="24.15" customHeight="1">
      <c r="A906" s="40"/>
      <c r="B906" s="41"/>
      <c r="C906" s="207" t="s">
        <v>2207</v>
      </c>
      <c r="D906" s="207" t="s">
        <v>131</v>
      </c>
      <c r="E906" s="208" t="s">
        <v>2208</v>
      </c>
      <c r="F906" s="209" t="s">
        <v>2209</v>
      </c>
      <c r="G906" s="210" t="s">
        <v>240</v>
      </c>
      <c r="H906" s="211">
        <v>3</v>
      </c>
      <c r="I906" s="212"/>
      <c r="J906" s="213">
        <f>ROUND(I906*H906,2)</f>
        <v>0</v>
      </c>
      <c r="K906" s="214"/>
      <c r="L906" s="46"/>
      <c r="M906" s="215" t="s">
        <v>19</v>
      </c>
      <c r="N906" s="216" t="s">
        <v>43</v>
      </c>
      <c r="O906" s="86"/>
      <c r="P906" s="217">
        <f>O906*H906</f>
        <v>0</v>
      </c>
      <c r="Q906" s="217">
        <v>0.00092000000000000003</v>
      </c>
      <c r="R906" s="217">
        <f>Q906*H906</f>
        <v>0.0027600000000000003</v>
      </c>
      <c r="S906" s="217">
        <v>0</v>
      </c>
      <c r="T906" s="218">
        <f>S906*H906</f>
        <v>0</v>
      </c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R906" s="219" t="s">
        <v>135</v>
      </c>
      <c r="AT906" s="219" t="s">
        <v>131</v>
      </c>
      <c r="AU906" s="219" t="s">
        <v>82</v>
      </c>
      <c r="AY906" s="19" t="s">
        <v>128</v>
      </c>
      <c r="BE906" s="220">
        <f>IF(N906="základní",J906,0)</f>
        <v>0</v>
      </c>
      <c r="BF906" s="220">
        <f>IF(N906="snížená",J906,0)</f>
        <v>0</v>
      </c>
      <c r="BG906" s="220">
        <f>IF(N906="zákl. přenesená",J906,0)</f>
        <v>0</v>
      </c>
      <c r="BH906" s="220">
        <f>IF(N906="sníž. přenesená",J906,0)</f>
        <v>0</v>
      </c>
      <c r="BI906" s="220">
        <f>IF(N906="nulová",J906,0)</f>
        <v>0</v>
      </c>
      <c r="BJ906" s="19" t="s">
        <v>80</v>
      </c>
      <c r="BK906" s="220">
        <f>ROUND(I906*H906,2)</f>
        <v>0</v>
      </c>
      <c r="BL906" s="19" t="s">
        <v>135</v>
      </c>
      <c r="BM906" s="219" t="s">
        <v>2210</v>
      </c>
    </row>
    <row r="907" s="2" customFormat="1">
      <c r="A907" s="40"/>
      <c r="B907" s="41"/>
      <c r="C907" s="42"/>
      <c r="D907" s="221" t="s">
        <v>137</v>
      </c>
      <c r="E907" s="42"/>
      <c r="F907" s="222" t="s">
        <v>2211</v>
      </c>
      <c r="G907" s="42"/>
      <c r="H907" s="42"/>
      <c r="I907" s="223"/>
      <c r="J907" s="42"/>
      <c r="K907" s="42"/>
      <c r="L907" s="46"/>
      <c r="M907" s="224"/>
      <c r="N907" s="225"/>
      <c r="O907" s="86"/>
      <c r="P907" s="86"/>
      <c r="Q907" s="86"/>
      <c r="R907" s="86"/>
      <c r="S907" s="86"/>
      <c r="T907" s="87"/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T907" s="19" t="s">
        <v>137</v>
      </c>
      <c r="AU907" s="19" t="s">
        <v>82</v>
      </c>
    </row>
    <row r="908" s="2" customFormat="1" ht="16.5" customHeight="1">
      <c r="A908" s="40"/>
      <c r="B908" s="41"/>
      <c r="C908" s="226" t="s">
        <v>2212</v>
      </c>
      <c r="D908" s="226" t="s">
        <v>140</v>
      </c>
      <c r="E908" s="227" t="s">
        <v>2213</v>
      </c>
      <c r="F908" s="228" t="s">
        <v>2214</v>
      </c>
      <c r="G908" s="229" t="s">
        <v>524</v>
      </c>
      <c r="H908" s="230">
        <v>12.474</v>
      </c>
      <c r="I908" s="231"/>
      <c r="J908" s="232">
        <f>ROUND(I908*H908,2)</f>
        <v>0</v>
      </c>
      <c r="K908" s="233"/>
      <c r="L908" s="234"/>
      <c r="M908" s="235" t="s">
        <v>19</v>
      </c>
      <c r="N908" s="236" t="s">
        <v>43</v>
      </c>
      <c r="O908" s="86"/>
      <c r="P908" s="217">
        <f>O908*H908</f>
        <v>0</v>
      </c>
      <c r="Q908" s="217">
        <v>0.025440000000000001</v>
      </c>
      <c r="R908" s="217">
        <f>Q908*H908</f>
        <v>0.31733855999999999</v>
      </c>
      <c r="S908" s="217">
        <v>0</v>
      </c>
      <c r="T908" s="218">
        <f>S908*H908</f>
        <v>0</v>
      </c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R908" s="219" t="s">
        <v>143</v>
      </c>
      <c r="AT908" s="219" t="s">
        <v>140</v>
      </c>
      <c r="AU908" s="219" t="s">
        <v>82</v>
      </c>
      <c r="AY908" s="19" t="s">
        <v>128</v>
      </c>
      <c r="BE908" s="220">
        <f>IF(N908="základní",J908,0)</f>
        <v>0</v>
      </c>
      <c r="BF908" s="220">
        <f>IF(N908="snížená",J908,0)</f>
        <v>0</v>
      </c>
      <c r="BG908" s="220">
        <f>IF(N908="zákl. přenesená",J908,0)</f>
        <v>0</v>
      </c>
      <c r="BH908" s="220">
        <f>IF(N908="sníž. přenesená",J908,0)</f>
        <v>0</v>
      </c>
      <c r="BI908" s="220">
        <f>IF(N908="nulová",J908,0)</f>
        <v>0</v>
      </c>
      <c r="BJ908" s="19" t="s">
        <v>80</v>
      </c>
      <c r="BK908" s="220">
        <f>ROUND(I908*H908,2)</f>
        <v>0</v>
      </c>
      <c r="BL908" s="19" t="s">
        <v>135</v>
      </c>
      <c r="BM908" s="219" t="s">
        <v>2215</v>
      </c>
    </row>
    <row r="909" s="13" customFormat="1">
      <c r="A909" s="13"/>
      <c r="B909" s="242"/>
      <c r="C909" s="243"/>
      <c r="D909" s="244" t="s">
        <v>470</v>
      </c>
      <c r="E909" s="245" t="s">
        <v>19</v>
      </c>
      <c r="F909" s="246" t="s">
        <v>2216</v>
      </c>
      <c r="G909" s="243"/>
      <c r="H909" s="247">
        <v>6.9299999999999997</v>
      </c>
      <c r="I909" s="248"/>
      <c r="J909" s="243"/>
      <c r="K909" s="243"/>
      <c r="L909" s="249"/>
      <c r="M909" s="250"/>
      <c r="N909" s="251"/>
      <c r="O909" s="251"/>
      <c r="P909" s="251"/>
      <c r="Q909" s="251"/>
      <c r="R909" s="251"/>
      <c r="S909" s="251"/>
      <c r="T909" s="252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53" t="s">
        <v>470</v>
      </c>
      <c r="AU909" s="253" t="s">
        <v>82</v>
      </c>
      <c r="AV909" s="13" t="s">
        <v>82</v>
      </c>
      <c r="AW909" s="13" t="s">
        <v>33</v>
      </c>
      <c r="AX909" s="13" t="s">
        <v>72</v>
      </c>
      <c r="AY909" s="253" t="s">
        <v>128</v>
      </c>
    </row>
    <row r="910" s="13" customFormat="1">
      <c r="A910" s="13"/>
      <c r="B910" s="242"/>
      <c r="C910" s="243"/>
      <c r="D910" s="244" t="s">
        <v>470</v>
      </c>
      <c r="E910" s="245" t="s">
        <v>19</v>
      </c>
      <c r="F910" s="246" t="s">
        <v>2217</v>
      </c>
      <c r="G910" s="243"/>
      <c r="H910" s="247">
        <v>12.474</v>
      </c>
      <c r="I910" s="248"/>
      <c r="J910" s="243"/>
      <c r="K910" s="243"/>
      <c r="L910" s="249"/>
      <c r="M910" s="250"/>
      <c r="N910" s="251"/>
      <c r="O910" s="251"/>
      <c r="P910" s="251"/>
      <c r="Q910" s="251"/>
      <c r="R910" s="251"/>
      <c r="S910" s="251"/>
      <c r="T910" s="252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53" t="s">
        <v>470</v>
      </c>
      <c r="AU910" s="253" t="s">
        <v>82</v>
      </c>
      <c r="AV910" s="13" t="s">
        <v>82</v>
      </c>
      <c r="AW910" s="13" t="s">
        <v>33</v>
      </c>
      <c r="AX910" s="13" t="s">
        <v>80</v>
      </c>
      <c r="AY910" s="253" t="s">
        <v>128</v>
      </c>
    </row>
    <row r="911" s="2" customFormat="1" ht="16.5" customHeight="1">
      <c r="A911" s="40"/>
      <c r="B911" s="41"/>
      <c r="C911" s="207" t="s">
        <v>2218</v>
      </c>
      <c r="D911" s="207" t="s">
        <v>131</v>
      </c>
      <c r="E911" s="208" t="s">
        <v>2219</v>
      </c>
      <c r="F911" s="209" t="s">
        <v>2220</v>
      </c>
      <c r="G911" s="210" t="s">
        <v>240</v>
      </c>
      <c r="H911" s="211">
        <v>12</v>
      </c>
      <c r="I911" s="212"/>
      <c r="J911" s="213">
        <f>ROUND(I911*H911,2)</f>
        <v>0</v>
      </c>
      <c r="K911" s="214"/>
      <c r="L911" s="46"/>
      <c r="M911" s="215" t="s">
        <v>19</v>
      </c>
      <c r="N911" s="216" t="s">
        <v>43</v>
      </c>
      <c r="O911" s="86"/>
      <c r="P911" s="217">
        <f>O911*H911</f>
        <v>0</v>
      </c>
      <c r="Q911" s="217">
        <v>0</v>
      </c>
      <c r="R911" s="217">
        <f>Q911*H911</f>
        <v>0</v>
      </c>
      <c r="S911" s="217">
        <v>0</v>
      </c>
      <c r="T911" s="218">
        <f>S911*H911</f>
        <v>0</v>
      </c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R911" s="219" t="s">
        <v>135</v>
      </c>
      <c r="AT911" s="219" t="s">
        <v>131</v>
      </c>
      <c r="AU911" s="219" t="s">
        <v>82</v>
      </c>
      <c r="AY911" s="19" t="s">
        <v>128</v>
      </c>
      <c r="BE911" s="220">
        <f>IF(N911="základní",J911,0)</f>
        <v>0</v>
      </c>
      <c r="BF911" s="220">
        <f>IF(N911="snížená",J911,0)</f>
        <v>0</v>
      </c>
      <c r="BG911" s="220">
        <f>IF(N911="zákl. přenesená",J911,0)</f>
        <v>0</v>
      </c>
      <c r="BH911" s="220">
        <f>IF(N911="sníž. přenesená",J911,0)</f>
        <v>0</v>
      </c>
      <c r="BI911" s="220">
        <f>IF(N911="nulová",J911,0)</f>
        <v>0</v>
      </c>
      <c r="BJ911" s="19" t="s">
        <v>80</v>
      </c>
      <c r="BK911" s="220">
        <f>ROUND(I911*H911,2)</f>
        <v>0</v>
      </c>
      <c r="BL911" s="19" t="s">
        <v>135</v>
      </c>
      <c r="BM911" s="219" t="s">
        <v>2221</v>
      </c>
    </row>
    <row r="912" s="2" customFormat="1">
      <c r="A912" s="40"/>
      <c r="B912" s="41"/>
      <c r="C912" s="42"/>
      <c r="D912" s="221" t="s">
        <v>137</v>
      </c>
      <c r="E912" s="42"/>
      <c r="F912" s="222" t="s">
        <v>2222</v>
      </c>
      <c r="G912" s="42"/>
      <c r="H912" s="42"/>
      <c r="I912" s="223"/>
      <c r="J912" s="42"/>
      <c r="K912" s="42"/>
      <c r="L912" s="46"/>
      <c r="M912" s="224"/>
      <c r="N912" s="225"/>
      <c r="O912" s="86"/>
      <c r="P912" s="86"/>
      <c r="Q912" s="86"/>
      <c r="R912" s="86"/>
      <c r="S912" s="86"/>
      <c r="T912" s="87"/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T912" s="19" t="s">
        <v>137</v>
      </c>
      <c r="AU912" s="19" t="s">
        <v>82</v>
      </c>
    </row>
    <row r="913" s="2" customFormat="1" ht="16.5" customHeight="1">
      <c r="A913" s="40"/>
      <c r="B913" s="41"/>
      <c r="C913" s="226" t="s">
        <v>2223</v>
      </c>
      <c r="D913" s="226" t="s">
        <v>140</v>
      </c>
      <c r="E913" s="227" t="s">
        <v>2224</v>
      </c>
      <c r="F913" s="228" t="s">
        <v>2225</v>
      </c>
      <c r="G913" s="229" t="s">
        <v>240</v>
      </c>
      <c r="H913" s="230">
        <v>8</v>
      </c>
      <c r="I913" s="231"/>
      <c r="J913" s="232">
        <f>ROUND(I913*H913,2)</f>
        <v>0</v>
      </c>
      <c r="K913" s="233"/>
      <c r="L913" s="234"/>
      <c r="M913" s="235" t="s">
        <v>19</v>
      </c>
      <c r="N913" s="236" t="s">
        <v>43</v>
      </c>
      <c r="O913" s="86"/>
      <c r="P913" s="217">
        <f>O913*H913</f>
        <v>0</v>
      </c>
      <c r="Q913" s="217">
        <v>0.00027999999999999998</v>
      </c>
      <c r="R913" s="217">
        <f>Q913*H913</f>
        <v>0.0022399999999999998</v>
      </c>
      <c r="S913" s="217">
        <v>0</v>
      </c>
      <c r="T913" s="218">
        <f>S913*H913</f>
        <v>0</v>
      </c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R913" s="219" t="s">
        <v>143</v>
      </c>
      <c r="AT913" s="219" t="s">
        <v>140</v>
      </c>
      <c r="AU913" s="219" t="s">
        <v>82</v>
      </c>
      <c r="AY913" s="19" t="s">
        <v>128</v>
      </c>
      <c r="BE913" s="220">
        <f>IF(N913="základní",J913,0)</f>
        <v>0</v>
      </c>
      <c r="BF913" s="220">
        <f>IF(N913="snížená",J913,0)</f>
        <v>0</v>
      </c>
      <c r="BG913" s="220">
        <f>IF(N913="zákl. přenesená",J913,0)</f>
        <v>0</v>
      </c>
      <c r="BH913" s="220">
        <f>IF(N913="sníž. přenesená",J913,0)</f>
        <v>0</v>
      </c>
      <c r="BI913" s="220">
        <f>IF(N913="nulová",J913,0)</f>
        <v>0</v>
      </c>
      <c r="BJ913" s="19" t="s">
        <v>80</v>
      </c>
      <c r="BK913" s="220">
        <f>ROUND(I913*H913,2)</f>
        <v>0</v>
      </c>
      <c r="BL913" s="19" t="s">
        <v>135</v>
      </c>
      <c r="BM913" s="219" t="s">
        <v>2226</v>
      </c>
    </row>
    <row r="914" s="2" customFormat="1" ht="16.5" customHeight="1">
      <c r="A914" s="40"/>
      <c r="B914" s="41"/>
      <c r="C914" s="226" t="s">
        <v>2227</v>
      </c>
      <c r="D914" s="226" t="s">
        <v>140</v>
      </c>
      <c r="E914" s="227" t="s">
        <v>2228</v>
      </c>
      <c r="F914" s="228" t="s">
        <v>2229</v>
      </c>
      <c r="G914" s="229" t="s">
        <v>240</v>
      </c>
      <c r="H914" s="230">
        <v>4</v>
      </c>
      <c r="I914" s="231"/>
      <c r="J914" s="232">
        <f>ROUND(I914*H914,2)</f>
        <v>0</v>
      </c>
      <c r="K914" s="233"/>
      <c r="L914" s="234"/>
      <c r="M914" s="235" t="s">
        <v>19</v>
      </c>
      <c r="N914" s="236" t="s">
        <v>43</v>
      </c>
      <c r="O914" s="86"/>
      <c r="P914" s="217">
        <f>O914*H914</f>
        <v>0</v>
      </c>
      <c r="Q914" s="217">
        <v>0.00027999999999999998</v>
      </c>
      <c r="R914" s="217">
        <f>Q914*H914</f>
        <v>0.0011199999999999999</v>
      </c>
      <c r="S914" s="217">
        <v>0</v>
      </c>
      <c r="T914" s="218">
        <f>S914*H914</f>
        <v>0</v>
      </c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R914" s="219" t="s">
        <v>143</v>
      </c>
      <c r="AT914" s="219" t="s">
        <v>140</v>
      </c>
      <c r="AU914" s="219" t="s">
        <v>82</v>
      </c>
      <c r="AY914" s="19" t="s">
        <v>128</v>
      </c>
      <c r="BE914" s="220">
        <f>IF(N914="základní",J914,0)</f>
        <v>0</v>
      </c>
      <c r="BF914" s="220">
        <f>IF(N914="snížená",J914,0)</f>
        <v>0</v>
      </c>
      <c r="BG914" s="220">
        <f>IF(N914="zákl. přenesená",J914,0)</f>
        <v>0</v>
      </c>
      <c r="BH914" s="220">
        <f>IF(N914="sníž. přenesená",J914,0)</f>
        <v>0</v>
      </c>
      <c r="BI914" s="220">
        <f>IF(N914="nulová",J914,0)</f>
        <v>0</v>
      </c>
      <c r="BJ914" s="19" t="s">
        <v>80</v>
      </c>
      <c r="BK914" s="220">
        <f>ROUND(I914*H914,2)</f>
        <v>0</v>
      </c>
      <c r="BL914" s="19" t="s">
        <v>135</v>
      </c>
      <c r="BM914" s="219" t="s">
        <v>2230</v>
      </c>
    </row>
    <row r="915" s="2" customFormat="1" ht="16.5" customHeight="1">
      <c r="A915" s="40"/>
      <c r="B915" s="41"/>
      <c r="C915" s="207" t="s">
        <v>2231</v>
      </c>
      <c r="D915" s="207" t="s">
        <v>131</v>
      </c>
      <c r="E915" s="208" t="s">
        <v>2232</v>
      </c>
      <c r="F915" s="209" t="s">
        <v>2233</v>
      </c>
      <c r="G915" s="210" t="s">
        <v>240</v>
      </c>
      <c r="H915" s="211">
        <v>14</v>
      </c>
      <c r="I915" s="212"/>
      <c r="J915" s="213">
        <f>ROUND(I915*H915,2)</f>
        <v>0</v>
      </c>
      <c r="K915" s="214"/>
      <c r="L915" s="46"/>
      <c r="M915" s="215" t="s">
        <v>19</v>
      </c>
      <c r="N915" s="216" t="s">
        <v>43</v>
      </c>
      <c r="O915" s="86"/>
      <c r="P915" s="217">
        <f>O915*H915</f>
        <v>0</v>
      </c>
      <c r="Q915" s="217">
        <v>0</v>
      </c>
      <c r="R915" s="217">
        <f>Q915*H915</f>
        <v>0</v>
      </c>
      <c r="S915" s="217">
        <v>0</v>
      </c>
      <c r="T915" s="218">
        <f>S915*H915</f>
        <v>0</v>
      </c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R915" s="219" t="s">
        <v>135</v>
      </c>
      <c r="AT915" s="219" t="s">
        <v>131</v>
      </c>
      <c r="AU915" s="219" t="s">
        <v>82</v>
      </c>
      <c r="AY915" s="19" t="s">
        <v>128</v>
      </c>
      <c r="BE915" s="220">
        <f>IF(N915="základní",J915,0)</f>
        <v>0</v>
      </c>
      <c r="BF915" s="220">
        <f>IF(N915="snížená",J915,0)</f>
        <v>0</v>
      </c>
      <c r="BG915" s="220">
        <f>IF(N915="zákl. přenesená",J915,0)</f>
        <v>0</v>
      </c>
      <c r="BH915" s="220">
        <f>IF(N915="sníž. přenesená",J915,0)</f>
        <v>0</v>
      </c>
      <c r="BI915" s="220">
        <f>IF(N915="nulová",J915,0)</f>
        <v>0</v>
      </c>
      <c r="BJ915" s="19" t="s">
        <v>80</v>
      </c>
      <c r="BK915" s="220">
        <f>ROUND(I915*H915,2)</f>
        <v>0</v>
      </c>
      <c r="BL915" s="19" t="s">
        <v>135</v>
      </c>
      <c r="BM915" s="219" t="s">
        <v>2234</v>
      </c>
    </row>
    <row r="916" s="2" customFormat="1">
      <c r="A916" s="40"/>
      <c r="B916" s="41"/>
      <c r="C916" s="42"/>
      <c r="D916" s="221" t="s">
        <v>137</v>
      </c>
      <c r="E916" s="42"/>
      <c r="F916" s="222" t="s">
        <v>2235</v>
      </c>
      <c r="G916" s="42"/>
      <c r="H916" s="42"/>
      <c r="I916" s="223"/>
      <c r="J916" s="42"/>
      <c r="K916" s="42"/>
      <c r="L916" s="46"/>
      <c r="M916" s="224"/>
      <c r="N916" s="225"/>
      <c r="O916" s="86"/>
      <c r="P916" s="86"/>
      <c r="Q916" s="86"/>
      <c r="R916" s="86"/>
      <c r="S916" s="86"/>
      <c r="T916" s="87"/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T916" s="19" t="s">
        <v>137</v>
      </c>
      <c r="AU916" s="19" t="s">
        <v>82</v>
      </c>
    </row>
    <row r="917" s="2" customFormat="1" ht="16.5" customHeight="1">
      <c r="A917" s="40"/>
      <c r="B917" s="41"/>
      <c r="C917" s="226" t="s">
        <v>2236</v>
      </c>
      <c r="D917" s="226" t="s">
        <v>140</v>
      </c>
      <c r="E917" s="227" t="s">
        <v>2237</v>
      </c>
      <c r="F917" s="228" t="s">
        <v>2238</v>
      </c>
      <c r="G917" s="229" t="s">
        <v>240</v>
      </c>
      <c r="H917" s="230">
        <v>14</v>
      </c>
      <c r="I917" s="231"/>
      <c r="J917" s="232">
        <f>ROUND(I917*H917,2)</f>
        <v>0</v>
      </c>
      <c r="K917" s="233"/>
      <c r="L917" s="234"/>
      <c r="M917" s="235" t="s">
        <v>19</v>
      </c>
      <c r="N917" s="236" t="s">
        <v>43</v>
      </c>
      <c r="O917" s="86"/>
      <c r="P917" s="217">
        <f>O917*H917</f>
        <v>0</v>
      </c>
      <c r="Q917" s="217">
        <v>0.0011999999999999999</v>
      </c>
      <c r="R917" s="217">
        <f>Q917*H917</f>
        <v>0.016799999999999999</v>
      </c>
      <c r="S917" s="217">
        <v>0</v>
      </c>
      <c r="T917" s="218">
        <f>S917*H917</f>
        <v>0</v>
      </c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R917" s="219" t="s">
        <v>143</v>
      </c>
      <c r="AT917" s="219" t="s">
        <v>140</v>
      </c>
      <c r="AU917" s="219" t="s">
        <v>82</v>
      </c>
      <c r="AY917" s="19" t="s">
        <v>128</v>
      </c>
      <c r="BE917" s="220">
        <f>IF(N917="základní",J917,0)</f>
        <v>0</v>
      </c>
      <c r="BF917" s="220">
        <f>IF(N917="snížená",J917,0)</f>
        <v>0</v>
      </c>
      <c r="BG917" s="220">
        <f>IF(N917="zákl. přenesená",J917,0)</f>
        <v>0</v>
      </c>
      <c r="BH917" s="220">
        <f>IF(N917="sníž. přenesená",J917,0)</f>
        <v>0</v>
      </c>
      <c r="BI917" s="220">
        <f>IF(N917="nulová",J917,0)</f>
        <v>0</v>
      </c>
      <c r="BJ917" s="19" t="s">
        <v>80</v>
      </c>
      <c r="BK917" s="220">
        <f>ROUND(I917*H917,2)</f>
        <v>0</v>
      </c>
      <c r="BL917" s="19" t="s">
        <v>135</v>
      </c>
      <c r="BM917" s="219" t="s">
        <v>2239</v>
      </c>
    </row>
    <row r="918" s="2" customFormat="1" ht="24.15" customHeight="1">
      <c r="A918" s="40"/>
      <c r="B918" s="41"/>
      <c r="C918" s="207" t="s">
        <v>2240</v>
      </c>
      <c r="D918" s="207" t="s">
        <v>131</v>
      </c>
      <c r="E918" s="208" t="s">
        <v>2241</v>
      </c>
      <c r="F918" s="209" t="s">
        <v>2242</v>
      </c>
      <c r="G918" s="210" t="s">
        <v>240</v>
      </c>
      <c r="H918" s="211">
        <v>1</v>
      </c>
      <c r="I918" s="212"/>
      <c r="J918" s="213">
        <f>ROUND(I918*H918,2)</f>
        <v>0</v>
      </c>
      <c r="K918" s="214"/>
      <c r="L918" s="46"/>
      <c r="M918" s="215" t="s">
        <v>19</v>
      </c>
      <c r="N918" s="216" t="s">
        <v>43</v>
      </c>
      <c r="O918" s="86"/>
      <c r="P918" s="217">
        <f>O918*H918</f>
        <v>0</v>
      </c>
      <c r="Q918" s="217">
        <v>0.00046999999999999999</v>
      </c>
      <c r="R918" s="217">
        <f>Q918*H918</f>
        <v>0.00046999999999999999</v>
      </c>
      <c r="S918" s="217">
        <v>0</v>
      </c>
      <c r="T918" s="218">
        <f>S918*H918</f>
        <v>0</v>
      </c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R918" s="219" t="s">
        <v>135</v>
      </c>
      <c r="AT918" s="219" t="s">
        <v>131</v>
      </c>
      <c r="AU918" s="219" t="s">
        <v>82</v>
      </c>
      <c r="AY918" s="19" t="s">
        <v>128</v>
      </c>
      <c r="BE918" s="220">
        <f>IF(N918="základní",J918,0)</f>
        <v>0</v>
      </c>
      <c r="BF918" s="220">
        <f>IF(N918="snížená",J918,0)</f>
        <v>0</v>
      </c>
      <c r="BG918" s="220">
        <f>IF(N918="zákl. přenesená",J918,0)</f>
        <v>0</v>
      </c>
      <c r="BH918" s="220">
        <f>IF(N918="sníž. přenesená",J918,0)</f>
        <v>0</v>
      </c>
      <c r="BI918" s="220">
        <f>IF(N918="nulová",J918,0)</f>
        <v>0</v>
      </c>
      <c r="BJ918" s="19" t="s">
        <v>80</v>
      </c>
      <c r="BK918" s="220">
        <f>ROUND(I918*H918,2)</f>
        <v>0</v>
      </c>
      <c r="BL918" s="19" t="s">
        <v>135</v>
      </c>
      <c r="BM918" s="219" t="s">
        <v>2243</v>
      </c>
    </row>
    <row r="919" s="2" customFormat="1">
      <c r="A919" s="40"/>
      <c r="B919" s="41"/>
      <c r="C919" s="42"/>
      <c r="D919" s="221" t="s">
        <v>137</v>
      </c>
      <c r="E919" s="42"/>
      <c r="F919" s="222" t="s">
        <v>2244</v>
      </c>
      <c r="G919" s="42"/>
      <c r="H919" s="42"/>
      <c r="I919" s="223"/>
      <c r="J919" s="42"/>
      <c r="K919" s="42"/>
      <c r="L919" s="46"/>
      <c r="M919" s="224"/>
      <c r="N919" s="225"/>
      <c r="O919" s="86"/>
      <c r="P919" s="86"/>
      <c r="Q919" s="86"/>
      <c r="R919" s="86"/>
      <c r="S919" s="86"/>
      <c r="T919" s="87"/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T919" s="19" t="s">
        <v>137</v>
      </c>
      <c r="AU919" s="19" t="s">
        <v>82</v>
      </c>
    </row>
    <row r="920" s="2" customFormat="1" ht="24.15" customHeight="1">
      <c r="A920" s="40"/>
      <c r="B920" s="41"/>
      <c r="C920" s="207" t="s">
        <v>2245</v>
      </c>
      <c r="D920" s="207" t="s">
        <v>131</v>
      </c>
      <c r="E920" s="208" t="s">
        <v>2241</v>
      </c>
      <c r="F920" s="209" t="s">
        <v>2242</v>
      </c>
      <c r="G920" s="210" t="s">
        <v>240</v>
      </c>
      <c r="H920" s="211">
        <v>1</v>
      </c>
      <c r="I920" s="212"/>
      <c r="J920" s="213">
        <f>ROUND(I920*H920,2)</f>
        <v>0</v>
      </c>
      <c r="K920" s="214"/>
      <c r="L920" s="46"/>
      <c r="M920" s="215" t="s">
        <v>19</v>
      </c>
      <c r="N920" s="216" t="s">
        <v>43</v>
      </c>
      <c r="O920" s="86"/>
      <c r="P920" s="217">
        <f>O920*H920</f>
        <v>0</v>
      </c>
      <c r="Q920" s="217">
        <v>0.00046999999999999999</v>
      </c>
      <c r="R920" s="217">
        <f>Q920*H920</f>
        <v>0.00046999999999999999</v>
      </c>
      <c r="S920" s="217">
        <v>0</v>
      </c>
      <c r="T920" s="218">
        <f>S920*H920</f>
        <v>0</v>
      </c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R920" s="219" t="s">
        <v>135</v>
      </c>
      <c r="AT920" s="219" t="s">
        <v>131</v>
      </c>
      <c r="AU920" s="219" t="s">
        <v>82</v>
      </c>
      <c r="AY920" s="19" t="s">
        <v>128</v>
      </c>
      <c r="BE920" s="220">
        <f>IF(N920="základní",J920,0)</f>
        <v>0</v>
      </c>
      <c r="BF920" s="220">
        <f>IF(N920="snížená",J920,0)</f>
        <v>0</v>
      </c>
      <c r="BG920" s="220">
        <f>IF(N920="zákl. přenesená",J920,0)</f>
        <v>0</v>
      </c>
      <c r="BH920" s="220">
        <f>IF(N920="sníž. přenesená",J920,0)</f>
        <v>0</v>
      </c>
      <c r="BI920" s="220">
        <f>IF(N920="nulová",J920,0)</f>
        <v>0</v>
      </c>
      <c r="BJ920" s="19" t="s">
        <v>80</v>
      </c>
      <c r="BK920" s="220">
        <f>ROUND(I920*H920,2)</f>
        <v>0</v>
      </c>
      <c r="BL920" s="19" t="s">
        <v>135</v>
      </c>
      <c r="BM920" s="219" t="s">
        <v>2246</v>
      </c>
    </row>
    <row r="921" s="2" customFormat="1">
      <c r="A921" s="40"/>
      <c r="B921" s="41"/>
      <c r="C921" s="42"/>
      <c r="D921" s="221" t="s">
        <v>137</v>
      </c>
      <c r="E921" s="42"/>
      <c r="F921" s="222" t="s">
        <v>2244</v>
      </c>
      <c r="G921" s="42"/>
      <c r="H921" s="42"/>
      <c r="I921" s="223"/>
      <c r="J921" s="42"/>
      <c r="K921" s="42"/>
      <c r="L921" s="46"/>
      <c r="M921" s="224"/>
      <c r="N921" s="225"/>
      <c r="O921" s="86"/>
      <c r="P921" s="86"/>
      <c r="Q921" s="86"/>
      <c r="R921" s="86"/>
      <c r="S921" s="86"/>
      <c r="T921" s="87"/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T921" s="19" t="s">
        <v>137</v>
      </c>
      <c r="AU921" s="19" t="s">
        <v>82</v>
      </c>
    </row>
    <row r="922" s="2" customFormat="1" ht="21.75" customHeight="1">
      <c r="A922" s="40"/>
      <c r="B922" s="41"/>
      <c r="C922" s="226" t="s">
        <v>2247</v>
      </c>
      <c r="D922" s="226" t="s">
        <v>140</v>
      </c>
      <c r="E922" s="227" t="s">
        <v>2248</v>
      </c>
      <c r="F922" s="228" t="s">
        <v>2249</v>
      </c>
      <c r="G922" s="229" t="s">
        <v>240</v>
      </c>
      <c r="H922" s="230">
        <v>1</v>
      </c>
      <c r="I922" s="231"/>
      <c r="J922" s="232">
        <f>ROUND(I922*H922,2)</f>
        <v>0</v>
      </c>
      <c r="K922" s="233"/>
      <c r="L922" s="234"/>
      <c r="M922" s="235" t="s">
        <v>19</v>
      </c>
      <c r="N922" s="236" t="s">
        <v>43</v>
      </c>
      <c r="O922" s="86"/>
      <c r="P922" s="217">
        <f>O922*H922</f>
        <v>0</v>
      </c>
      <c r="Q922" s="217">
        <v>0.016</v>
      </c>
      <c r="R922" s="217">
        <f>Q922*H922</f>
        <v>0.016</v>
      </c>
      <c r="S922" s="217">
        <v>0</v>
      </c>
      <c r="T922" s="218">
        <f>S922*H922</f>
        <v>0</v>
      </c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R922" s="219" t="s">
        <v>143</v>
      </c>
      <c r="AT922" s="219" t="s">
        <v>140</v>
      </c>
      <c r="AU922" s="219" t="s">
        <v>82</v>
      </c>
      <c r="AY922" s="19" t="s">
        <v>128</v>
      </c>
      <c r="BE922" s="220">
        <f>IF(N922="základní",J922,0)</f>
        <v>0</v>
      </c>
      <c r="BF922" s="220">
        <f>IF(N922="snížená",J922,0)</f>
        <v>0</v>
      </c>
      <c r="BG922" s="220">
        <f>IF(N922="zákl. přenesená",J922,0)</f>
        <v>0</v>
      </c>
      <c r="BH922" s="220">
        <f>IF(N922="sníž. přenesená",J922,0)</f>
        <v>0</v>
      </c>
      <c r="BI922" s="220">
        <f>IF(N922="nulová",J922,0)</f>
        <v>0</v>
      </c>
      <c r="BJ922" s="19" t="s">
        <v>80</v>
      </c>
      <c r="BK922" s="220">
        <f>ROUND(I922*H922,2)</f>
        <v>0</v>
      </c>
      <c r="BL922" s="19" t="s">
        <v>135</v>
      </c>
      <c r="BM922" s="219" t="s">
        <v>2250</v>
      </c>
    </row>
    <row r="923" s="13" customFormat="1">
      <c r="A923" s="13"/>
      <c r="B923" s="242"/>
      <c r="C923" s="243"/>
      <c r="D923" s="244" t="s">
        <v>470</v>
      </c>
      <c r="E923" s="245" t="s">
        <v>19</v>
      </c>
      <c r="F923" s="246" t="s">
        <v>2251</v>
      </c>
      <c r="G923" s="243"/>
      <c r="H923" s="247">
        <v>1</v>
      </c>
      <c r="I923" s="248"/>
      <c r="J923" s="243"/>
      <c r="K923" s="243"/>
      <c r="L923" s="249"/>
      <c r="M923" s="250"/>
      <c r="N923" s="251"/>
      <c r="O923" s="251"/>
      <c r="P923" s="251"/>
      <c r="Q923" s="251"/>
      <c r="R923" s="251"/>
      <c r="S923" s="251"/>
      <c r="T923" s="252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53" t="s">
        <v>470</v>
      </c>
      <c r="AU923" s="253" t="s">
        <v>82</v>
      </c>
      <c r="AV923" s="13" t="s">
        <v>82</v>
      </c>
      <c r="AW923" s="13" t="s">
        <v>33</v>
      </c>
      <c r="AX923" s="13" t="s">
        <v>80</v>
      </c>
      <c r="AY923" s="253" t="s">
        <v>128</v>
      </c>
    </row>
    <row r="924" s="2" customFormat="1" ht="24.15" customHeight="1">
      <c r="A924" s="40"/>
      <c r="B924" s="41"/>
      <c r="C924" s="207" t="s">
        <v>2252</v>
      </c>
      <c r="D924" s="207" t="s">
        <v>131</v>
      </c>
      <c r="E924" s="208" t="s">
        <v>2253</v>
      </c>
      <c r="F924" s="209" t="s">
        <v>2254</v>
      </c>
      <c r="G924" s="210" t="s">
        <v>240</v>
      </c>
      <c r="H924" s="211">
        <v>2</v>
      </c>
      <c r="I924" s="212"/>
      <c r="J924" s="213">
        <f>ROUND(I924*H924,2)</f>
        <v>0</v>
      </c>
      <c r="K924" s="214"/>
      <c r="L924" s="46"/>
      <c r="M924" s="215" t="s">
        <v>19</v>
      </c>
      <c r="N924" s="216" t="s">
        <v>43</v>
      </c>
      <c r="O924" s="86"/>
      <c r="P924" s="217">
        <f>O924*H924</f>
        <v>0</v>
      </c>
      <c r="Q924" s="217">
        <v>0</v>
      </c>
      <c r="R924" s="217">
        <f>Q924*H924</f>
        <v>0</v>
      </c>
      <c r="S924" s="217">
        <v>0</v>
      </c>
      <c r="T924" s="218">
        <f>S924*H924</f>
        <v>0</v>
      </c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R924" s="219" t="s">
        <v>135</v>
      </c>
      <c r="AT924" s="219" t="s">
        <v>131</v>
      </c>
      <c r="AU924" s="219" t="s">
        <v>82</v>
      </c>
      <c r="AY924" s="19" t="s">
        <v>128</v>
      </c>
      <c r="BE924" s="220">
        <f>IF(N924="základní",J924,0)</f>
        <v>0</v>
      </c>
      <c r="BF924" s="220">
        <f>IF(N924="snížená",J924,0)</f>
        <v>0</v>
      </c>
      <c r="BG924" s="220">
        <f>IF(N924="zákl. přenesená",J924,0)</f>
        <v>0</v>
      </c>
      <c r="BH924" s="220">
        <f>IF(N924="sníž. přenesená",J924,0)</f>
        <v>0</v>
      </c>
      <c r="BI924" s="220">
        <f>IF(N924="nulová",J924,0)</f>
        <v>0</v>
      </c>
      <c r="BJ924" s="19" t="s">
        <v>80</v>
      </c>
      <c r="BK924" s="220">
        <f>ROUND(I924*H924,2)</f>
        <v>0</v>
      </c>
      <c r="BL924" s="19" t="s">
        <v>135</v>
      </c>
      <c r="BM924" s="219" t="s">
        <v>2255</v>
      </c>
    </row>
    <row r="925" s="2" customFormat="1">
      <c r="A925" s="40"/>
      <c r="B925" s="41"/>
      <c r="C925" s="42"/>
      <c r="D925" s="221" t="s">
        <v>137</v>
      </c>
      <c r="E925" s="42"/>
      <c r="F925" s="222" t="s">
        <v>2256</v>
      </c>
      <c r="G925" s="42"/>
      <c r="H925" s="42"/>
      <c r="I925" s="223"/>
      <c r="J925" s="42"/>
      <c r="K925" s="42"/>
      <c r="L925" s="46"/>
      <c r="M925" s="224"/>
      <c r="N925" s="225"/>
      <c r="O925" s="86"/>
      <c r="P925" s="86"/>
      <c r="Q925" s="86"/>
      <c r="R925" s="86"/>
      <c r="S925" s="86"/>
      <c r="T925" s="87"/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T925" s="19" t="s">
        <v>137</v>
      </c>
      <c r="AU925" s="19" t="s">
        <v>82</v>
      </c>
    </row>
    <row r="926" s="2" customFormat="1" ht="24.15" customHeight="1">
      <c r="A926" s="40"/>
      <c r="B926" s="41"/>
      <c r="C926" s="207" t="s">
        <v>2257</v>
      </c>
      <c r="D926" s="207" t="s">
        <v>131</v>
      </c>
      <c r="E926" s="208" t="s">
        <v>2258</v>
      </c>
      <c r="F926" s="209" t="s">
        <v>2259</v>
      </c>
      <c r="G926" s="210" t="s">
        <v>240</v>
      </c>
      <c r="H926" s="211">
        <v>5</v>
      </c>
      <c r="I926" s="212"/>
      <c r="J926" s="213">
        <f>ROUND(I926*H926,2)</f>
        <v>0</v>
      </c>
      <c r="K926" s="214"/>
      <c r="L926" s="46"/>
      <c r="M926" s="215" t="s">
        <v>19</v>
      </c>
      <c r="N926" s="216" t="s">
        <v>43</v>
      </c>
      <c r="O926" s="86"/>
      <c r="P926" s="217">
        <f>O926*H926</f>
        <v>0</v>
      </c>
      <c r="Q926" s="217">
        <v>0</v>
      </c>
      <c r="R926" s="217">
        <f>Q926*H926</f>
        <v>0</v>
      </c>
      <c r="S926" s="217">
        <v>0</v>
      </c>
      <c r="T926" s="218">
        <f>S926*H926</f>
        <v>0</v>
      </c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R926" s="219" t="s">
        <v>135</v>
      </c>
      <c r="AT926" s="219" t="s">
        <v>131</v>
      </c>
      <c r="AU926" s="219" t="s">
        <v>82</v>
      </c>
      <c r="AY926" s="19" t="s">
        <v>128</v>
      </c>
      <c r="BE926" s="220">
        <f>IF(N926="základní",J926,0)</f>
        <v>0</v>
      </c>
      <c r="BF926" s="220">
        <f>IF(N926="snížená",J926,0)</f>
        <v>0</v>
      </c>
      <c r="BG926" s="220">
        <f>IF(N926="zákl. přenesená",J926,0)</f>
        <v>0</v>
      </c>
      <c r="BH926" s="220">
        <f>IF(N926="sníž. přenesená",J926,0)</f>
        <v>0</v>
      </c>
      <c r="BI926" s="220">
        <f>IF(N926="nulová",J926,0)</f>
        <v>0</v>
      </c>
      <c r="BJ926" s="19" t="s">
        <v>80</v>
      </c>
      <c r="BK926" s="220">
        <f>ROUND(I926*H926,2)</f>
        <v>0</v>
      </c>
      <c r="BL926" s="19" t="s">
        <v>135</v>
      </c>
      <c r="BM926" s="219" t="s">
        <v>2260</v>
      </c>
    </row>
    <row r="927" s="2" customFormat="1">
      <c r="A927" s="40"/>
      <c r="B927" s="41"/>
      <c r="C927" s="42"/>
      <c r="D927" s="221" t="s">
        <v>137</v>
      </c>
      <c r="E927" s="42"/>
      <c r="F927" s="222" t="s">
        <v>2261</v>
      </c>
      <c r="G927" s="42"/>
      <c r="H927" s="42"/>
      <c r="I927" s="223"/>
      <c r="J927" s="42"/>
      <c r="K927" s="42"/>
      <c r="L927" s="46"/>
      <c r="M927" s="224"/>
      <c r="N927" s="225"/>
      <c r="O927" s="86"/>
      <c r="P927" s="86"/>
      <c r="Q927" s="86"/>
      <c r="R927" s="86"/>
      <c r="S927" s="86"/>
      <c r="T927" s="87"/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T927" s="19" t="s">
        <v>137</v>
      </c>
      <c r="AU927" s="19" t="s">
        <v>82</v>
      </c>
    </row>
    <row r="928" s="2" customFormat="1" ht="16.5" customHeight="1">
      <c r="A928" s="40"/>
      <c r="B928" s="41"/>
      <c r="C928" s="226" t="s">
        <v>2262</v>
      </c>
      <c r="D928" s="226" t="s">
        <v>140</v>
      </c>
      <c r="E928" s="227" t="s">
        <v>2263</v>
      </c>
      <c r="F928" s="228" t="s">
        <v>2264</v>
      </c>
      <c r="G928" s="229" t="s">
        <v>134</v>
      </c>
      <c r="H928" s="230">
        <v>11.75</v>
      </c>
      <c r="I928" s="231"/>
      <c r="J928" s="232">
        <f>ROUND(I928*H928,2)</f>
        <v>0</v>
      </c>
      <c r="K928" s="233"/>
      <c r="L928" s="234"/>
      <c r="M928" s="235" t="s">
        <v>19</v>
      </c>
      <c r="N928" s="236" t="s">
        <v>43</v>
      </c>
      <c r="O928" s="86"/>
      <c r="P928" s="217">
        <f>O928*H928</f>
        <v>0</v>
      </c>
      <c r="Q928" s="217">
        <v>0.0015</v>
      </c>
      <c r="R928" s="217">
        <f>Q928*H928</f>
        <v>0.017625000000000002</v>
      </c>
      <c r="S928" s="217">
        <v>0</v>
      </c>
      <c r="T928" s="218">
        <f>S928*H928</f>
        <v>0</v>
      </c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R928" s="219" t="s">
        <v>143</v>
      </c>
      <c r="AT928" s="219" t="s">
        <v>140</v>
      </c>
      <c r="AU928" s="219" t="s">
        <v>82</v>
      </c>
      <c r="AY928" s="19" t="s">
        <v>128</v>
      </c>
      <c r="BE928" s="220">
        <f>IF(N928="základní",J928,0)</f>
        <v>0</v>
      </c>
      <c r="BF928" s="220">
        <f>IF(N928="snížená",J928,0)</f>
        <v>0</v>
      </c>
      <c r="BG928" s="220">
        <f>IF(N928="zákl. přenesená",J928,0)</f>
        <v>0</v>
      </c>
      <c r="BH928" s="220">
        <f>IF(N928="sníž. přenesená",J928,0)</f>
        <v>0</v>
      </c>
      <c r="BI928" s="220">
        <f>IF(N928="nulová",J928,0)</f>
        <v>0</v>
      </c>
      <c r="BJ928" s="19" t="s">
        <v>80</v>
      </c>
      <c r="BK928" s="220">
        <f>ROUND(I928*H928,2)</f>
        <v>0</v>
      </c>
      <c r="BL928" s="19" t="s">
        <v>135</v>
      </c>
      <c r="BM928" s="219" t="s">
        <v>2265</v>
      </c>
    </row>
    <row r="929" s="13" customFormat="1">
      <c r="A929" s="13"/>
      <c r="B929" s="242"/>
      <c r="C929" s="243"/>
      <c r="D929" s="244" t="s">
        <v>470</v>
      </c>
      <c r="E929" s="245" t="s">
        <v>19</v>
      </c>
      <c r="F929" s="246" t="s">
        <v>2266</v>
      </c>
      <c r="G929" s="243"/>
      <c r="H929" s="247">
        <v>11.75</v>
      </c>
      <c r="I929" s="248"/>
      <c r="J929" s="243"/>
      <c r="K929" s="243"/>
      <c r="L929" s="249"/>
      <c r="M929" s="250"/>
      <c r="N929" s="251"/>
      <c r="O929" s="251"/>
      <c r="P929" s="251"/>
      <c r="Q929" s="251"/>
      <c r="R929" s="251"/>
      <c r="S929" s="251"/>
      <c r="T929" s="252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53" t="s">
        <v>470</v>
      </c>
      <c r="AU929" s="253" t="s">
        <v>82</v>
      </c>
      <c r="AV929" s="13" t="s">
        <v>82</v>
      </c>
      <c r="AW929" s="13" t="s">
        <v>33</v>
      </c>
      <c r="AX929" s="13" t="s">
        <v>80</v>
      </c>
      <c r="AY929" s="253" t="s">
        <v>128</v>
      </c>
    </row>
    <row r="930" s="2" customFormat="1" ht="16.5" customHeight="1">
      <c r="A930" s="40"/>
      <c r="B930" s="41"/>
      <c r="C930" s="226" t="s">
        <v>2267</v>
      </c>
      <c r="D930" s="226" t="s">
        <v>140</v>
      </c>
      <c r="E930" s="227" t="s">
        <v>2268</v>
      </c>
      <c r="F930" s="228" t="s">
        <v>2269</v>
      </c>
      <c r="G930" s="229" t="s">
        <v>2270</v>
      </c>
      <c r="H930" s="230">
        <v>7</v>
      </c>
      <c r="I930" s="231"/>
      <c r="J930" s="232">
        <f>ROUND(I930*H930,2)</f>
        <v>0</v>
      </c>
      <c r="K930" s="233"/>
      <c r="L930" s="234"/>
      <c r="M930" s="235" t="s">
        <v>19</v>
      </c>
      <c r="N930" s="236" t="s">
        <v>43</v>
      </c>
      <c r="O930" s="86"/>
      <c r="P930" s="217">
        <f>O930*H930</f>
        <v>0</v>
      </c>
      <c r="Q930" s="217">
        <v>0.00020000000000000001</v>
      </c>
      <c r="R930" s="217">
        <f>Q930*H930</f>
        <v>0.0014</v>
      </c>
      <c r="S930" s="217">
        <v>0</v>
      </c>
      <c r="T930" s="218">
        <f>S930*H930</f>
        <v>0</v>
      </c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R930" s="219" t="s">
        <v>143</v>
      </c>
      <c r="AT930" s="219" t="s">
        <v>140</v>
      </c>
      <c r="AU930" s="219" t="s">
        <v>82</v>
      </c>
      <c r="AY930" s="19" t="s">
        <v>128</v>
      </c>
      <c r="BE930" s="220">
        <f>IF(N930="základní",J930,0)</f>
        <v>0</v>
      </c>
      <c r="BF930" s="220">
        <f>IF(N930="snížená",J930,0)</f>
        <v>0</v>
      </c>
      <c r="BG930" s="220">
        <f>IF(N930="zákl. přenesená",J930,0)</f>
        <v>0</v>
      </c>
      <c r="BH930" s="220">
        <f>IF(N930="sníž. přenesená",J930,0)</f>
        <v>0</v>
      </c>
      <c r="BI930" s="220">
        <f>IF(N930="nulová",J930,0)</f>
        <v>0</v>
      </c>
      <c r="BJ930" s="19" t="s">
        <v>80</v>
      </c>
      <c r="BK930" s="220">
        <f>ROUND(I930*H930,2)</f>
        <v>0</v>
      </c>
      <c r="BL930" s="19" t="s">
        <v>135</v>
      </c>
      <c r="BM930" s="219" t="s">
        <v>2271</v>
      </c>
    </row>
    <row r="931" s="2" customFormat="1" ht="16.5" customHeight="1">
      <c r="A931" s="40"/>
      <c r="B931" s="41"/>
      <c r="C931" s="207" t="s">
        <v>2272</v>
      </c>
      <c r="D931" s="207" t="s">
        <v>131</v>
      </c>
      <c r="E931" s="208" t="s">
        <v>2273</v>
      </c>
      <c r="F931" s="209" t="s">
        <v>2274</v>
      </c>
      <c r="G931" s="210" t="s">
        <v>240</v>
      </c>
      <c r="H931" s="211">
        <v>1</v>
      </c>
      <c r="I931" s="212"/>
      <c r="J931" s="213">
        <f>ROUND(I931*H931,2)</f>
        <v>0</v>
      </c>
      <c r="K931" s="214"/>
      <c r="L931" s="46"/>
      <c r="M931" s="215" t="s">
        <v>19</v>
      </c>
      <c r="N931" s="216" t="s">
        <v>43</v>
      </c>
      <c r="O931" s="86"/>
      <c r="P931" s="217">
        <f>O931*H931</f>
        <v>0</v>
      </c>
      <c r="Q931" s="217">
        <v>0</v>
      </c>
      <c r="R931" s="217">
        <f>Q931*H931</f>
        <v>0</v>
      </c>
      <c r="S931" s="217">
        <v>0</v>
      </c>
      <c r="T931" s="218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19" t="s">
        <v>135</v>
      </c>
      <c r="AT931" s="219" t="s">
        <v>131</v>
      </c>
      <c r="AU931" s="219" t="s">
        <v>82</v>
      </c>
      <c r="AY931" s="19" t="s">
        <v>128</v>
      </c>
      <c r="BE931" s="220">
        <f>IF(N931="základní",J931,0)</f>
        <v>0</v>
      </c>
      <c r="BF931" s="220">
        <f>IF(N931="snížená",J931,0)</f>
        <v>0</v>
      </c>
      <c r="BG931" s="220">
        <f>IF(N931="zákl. přenesená",J931,0)</f>
        <v>0</v>
      </c>
      <c r="BH931" s="220">
        <f>IF(N931="sníž. přenesená",J931,0)</f>
        <v>0</v>
      </c>
      <c r="BI931" s="220">
        <f>IF(N931="nulová",J931,0)</f>
        <v>0</v>
      </c>
      <c r="BJ931" s="19" t="s">
        <v>80</v>
      </c>
      <c r="BK931" s="220">
        <f>ROUND(I931*H931,2)</f>
        <v>0</v>
      </c>
      <c r="BL931" s="19" t="s">
        <v>135</v>
      </c>
      <c r="BM931" s="219" t="s">
        <v>2275</v>
      </c>
    </row>
    <row r="932" s="2" customFormat="1">
      <c r="A932" s="40"/>
      <c r="B932" s="41"/>
      <c r="C932" s="42"/>
      <c r="D932" s="221" t="s">
        <v>137</v>
      </c>
      <c r="E932" s="42"/>
      <c r="F932" s="222" t="s">
        <v>2276</v>
      </c>
      <c r="G932" s="42"/>
      <c r="H932" s="42"/>
      <c r="I932" s="223"/>
      <c r="J932" s="42"/>
      <c r="K932" s="42"/>
      <c r="L932" s="46"/>
      <c r="M932" s="224"/>
      <c r="N932" s="225"/>
      <c r="O932" s="86"/>
      <c r="P932" s="86"/>
      <c r="Q932" s="86"/>
      <c r="R932" s="86"/>
      <c r="S932" s="86"/>
      <c r="T932" s="87"/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T932" s="19" t="s">
        <v>137</v>
      </c>
      <c r="AU932" s="19" t="s">
        <v>82</v>
      </c>
    </row>
    <row r="933" s="2" customFormat="1" ht="16.5" customHeight="1">
      <c r="A933" s="40"/>
      <c r="B933" s="41"/>
      <c r="C933" s="226" t="s">
        <v>2277</v>
      </c>
      <c r="D933" s="226" t="s">
        <v>140</v>
      </c>
      <c r="E933" s="227" t="s">
        <v>2278</v>
      </c>
      <c r="F933" s="228" t="s">
        <v>2279</v>
      </c>
      <c r="G933" s="229" t="s">
        <v>240</v>
      </c>
      <c r="H933" s="230">
        <v>1</v>
      </c>
      <c r="I933" s="231"/>
      <c r="J933" s="232">
        <f>ROUND(I933*H933,2)</f>
        <v>0</v>
      </c>
      <c r="K933" s="233"/>
      <c r="L933" s="234"/>
      <c r="M933" s="235" t="s">
        <v>19</v>
      </c>
      <c r="N933" s="236" t="s">
        <v>43</v>
      </c>
      <c r="O933" s="86"/>
      <c r="P933" s="217">
        <f>O933*H933</f>
        <v>0</v>
      </c>
      <c r="Q933" s="217">
        <v>0.00139</v>
      </c>
      <c r="R933" s="217">
        <f>Q933*H933</f>
        <v>0.00139</v>
      </c>
      <c r="S933" s="217">
        <v>0</v>
      </c>
      <c r="T933" s="218">
        <f>S933*H933</f>
        <v>0</v>
      </c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R933" s="219" t="s">
        <v>143</v>
      </c>
      <c r="AT933" s="219" t="s">
        <v>140</v>
      </c>
      <c r="AU933" s="219" t="s">
        <v>82</v>
      </c>
      <c r="AY933" s="19" t="s">
        <v>128</v>
      </c>
      <c r="BE933" s="220">
        <f>IF(N933="základní",J933,0)</f>
        <v>0</v>
      </c>
      <c r="BF933" s="220">
        <f>IF(N933="snížená",J933,0)</f>
        <v>0</v>
      </c>
      <c r="BG933" s="220">
        <f>IF(N933="zákl. přenesená",J933,0)</f>
        <v>0</v>
      </c>
      <c r="BH933" s="220">
        <f>IF(N933="sníž. přenesená",J933,0)</f>
        <v>0</v>
      </c>
      <c r="BI933" s="220">
        <f>IF(N933="nulová",J933,0)</f>
        <v>0</v>
      </c>
      <c r="BJ933" s="19" t="s">
        <v>80</v>
      </c>
      <c r="BK933" s="220">
        <f>ROUND(I933*H933,2)</f>
        <v>0</v>
      </c>
      <c r="BL933" s="19" t="s">
        <v>135</v>
      </c>
      <c r="BM933" s="219" t="s">
        <v>2280</v>
      </c>
    </row>
    <row r="934" s="2" customFormat="1" ht="24.15" customHeight="1">
      <c r="A934" s="40"/>
      <c r="B934" s="41"/>
      <c r="C934" s="207" t="s">
        <v>2281</v>
      </c>
      <c r="D934" s="207" t="s">
        <v>131</v>
      </c>
      <c r="E934" s="208" t="s">
        <v>2282</v>
      </c>
      <c r="F934" s="209" t="s">
        <v>2283</v>
      </c>
      <c r="G934" s="210" t="s">
        <v>155</v>
      </c>
      <c r="H934" s="237"/>
      <c r="I934" s="212"/>
      <c r="J934" s="213">
        <f>ROUND(I934*H934,2)</f>
        <v>0</v>
      </c>
      <c r="K934" s="214"/>
      <c r="L934" s="46"/>
      <c r="M934" s="215" t="s">
        <v>19</v>
      </c>
      <c r="N934" s="216" t="s">
        <v>43</v>
      </c>
      <c r="O934" s="86"/>
      <c r="P934" s="217">
        <f>O934*H934</f>
        <v>0</v>
      </c>
      <c r="Q934" s="217">
        <v>0</v>
      </c>
      <c r="R934" s="217">
        <f>Q934*H934</f>
        <v>0</v>
      </c>
      <c r="S934" s="217">
        <v>0</v>
      </c>
      <c r="T934" s="218">
        <f>S934*H934</f>
        <v>0</v>
      </c>
      <c r="U934" s="40"/>
      <c r="V934" s="40"/>
      <c r="W934" s="40"/>
      <c r="X934" s="40"/>
      <c r="Y934" s="40"/>
      <c r="Z934" s="40"/>
      <c r="AA934" s="40"/>
      <c r="AB934" s="40"/>
      <c r="AC934" s="40"/>
      <c r="AD934" s="40"/>
      <c r="AE934" s="40"/>
      <c r="AR934" s="219" t="s">
        <v>135</v>
      </c>
      <c r="AT934" s="219" t="s">
        <v>131</v>
      </c>
      <c r="AU934" s="219" t="s">
        <v>82</v>
      </c>
      <c r="AY934" s="19" t="s">
        <v>128</v>
      </c>
      <c r="BE934" s="220">
        <f>IF(N934="základní",J934,0)</f>
        <v>0</v>
      </c>
      <c r="BF934" s="220">
        <f>IF(N934="snížená",J934,0)</f>
        <v>0</v>
      </c>
      <c r="BG934" s="220">
        <f>IF(N934="zákl. přenesená",J934,0)</f>
        <v>0</v>
      </c>
      <c r="BH934" s="220">
        <f>IF(N934="sníž. přenesená",J934,0)</f>
        <v>0</v>
      </c>
      <c r="BI934" s="220">
        <f>IF(N934="nulová",J934,0)</f>
        <v>0</v>
      </c>
      <c r="BJ934" s="19" t="s">
        <v>80</v>
      </c>
      <c r="BK934" s="220">
        <f>ROUND(I934*H934,2)</f>
        <v>0</v>
      </c>
      <c r="BL934" s="19" t="s">
        <v>135</v>
      </c>
      <c r="BM934" s="219" t="s">
        <v>2284</v>
      </c>
    </row>
    <row r="935" s="2" customFormat="1">
      <c r="A935" s="40"/>
      <c r="B935" s="41"/>
      <c r="C935" s="42"/>
      <c r="D935" s="221" t="s">
        <v>137</v>
      </c>
      <c r="E935" s="42"/>
      <c r="F935" s="222" t="s">
        <v>2285</v>
      </c>
      <c r="G935" s="42"/>
      <c r="H935" s="42"/>
      <c r="I935" s="223"/>
      <c r="J935" s="42"/>
      <c r="K935" s="42"/>
      <c r="L935" s="46"/>
      <c r="M935" s="224"/>
      <c r="N935" s="225"/>
      <c r="O935" s="86"/>
      <c r="P935" s="86"/>
      <c r="Q935" s="86"/>
      <c r="R935" s="86"/>
      <c r="S935" s="86"/>
      <c r="T935" s="87"/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T935" s="19" t="s">
        <v>137</v>
      </c>
      <c r="AU935" s="19" t="s">
        <v>82</v>
      </c>
    </row>
    <row r="936" s="12" customFormat="1" ht="22.8" customHeight="1">
      <c r="A936" s="12"/>
      <c r="B936" s="191"/>
      <c r="C936" s="192"/>
      <c r="D936" s="193" t="s">
        <v>71</v>
      </c>
      <c r="E936" s="205" t="s">
        <v>2286</v>
      </c>
      <c r="F936" s="205" t="s">
        <v>2287</v>
      </c>
      <c r="G936" s="192"/>
      <c r="H936" s="192"/>
      <c r="I936" s="195"/>
      <c r="J936" s="206">
        <f>BK936</f>
        <v>0</v>
      </c>
      <c r="K936" s="192"/>
      <c r="L936" s="197"/>
      <c r="M936" s="198"/>
      <c r="N936" s="199"/>
      <c r="O936" s="199"/>
      <c r="P936" s="200">
        <f>SUM(P937:P953)</f>
        <v>0</v>
      </c>
      <c r="Q936" s="199"/>
      <c r="R936" s="200">
        <f>SUM(R937:R953)</f>
        <v>0.35691000000000006</v>
      </c>
      <c r="S936" s="199"/>
      <c r="T936" s="201">
        <f>SUM(T937:T953)</f>
        <v>0.1764</v>
      </c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R936" s="202" t="s">
        <v>82</v>
      </c>
      <c r="AT936" s="203" t="s">
        <v>71</v>
      </c>
      <c r="AU936" s="203" t="s">
        <v>80</v>
      </c>
      <c r="AY936" s="202" t="s">
        <v>128</v>
      </c>
      <c r="BK936" s="204">
        <f>SUM(BK937:BK953)</f>
        <v>0</v>
      </c>
    </row>
    <row r="937" s="2" customFormat="1" ht="16.5" customHeight="1">
      <c r="A937" s="40"/>
      <c r="B937" s="41"/>
      <c r="C937" s="207" t="s">
        <v>2288</v>
      </c>
      <c r="D937" s="207" t="s">
        <v>131</v>
      </c>
      <c r="E937" s="208" t="s">
        <v>2289</v>
      </c>
      <c r="F937" s="209" t="s">
        <v>2290</v>
      </c>
      <c r="G937" s="210" t="s">
        <v>524</v>
      </c>
      <c r="H937" s="211">
        <v>3.2999999999999998</v>
      </c>
      <c r="I937" s="212"/>
      <c r="J937" s="213">
        <f>ROUND(I937*H937,2)</f>
        <v>0</v>
      </c>
      <c r="K937" s="214"/>
      <c r="L937" s="46"/>
      <c r="M937" s="215" t="s">
        <v>19</v>
      </c>
      <c r="N937" s="216" t="s">
        <v>43</v>
      </c>
      <c r="O937" s="86"/>
      <c r="P937" s="217">
        <f>O937*H937</f>
        <v>0</v>
      </c>
      <c r="Q937" s="217">
        <v>0</v>
      </c>
      <c r="R937" s="217">
        <f>Q937*H937</f>
        <v>0</v>
      </c>
      <c r="S937" s="217">
        <v>0</v>
      </c>
      <c r="T937" s="218">
        <f>S937*H937</f>
        <v>0</v>
      </c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R937" s="219" t="s">
        <v>135</v>
      </c>
      <c r="AT937" s="219" t="s">
        <v>131</v>
      </c>
      <c r="AU937" s="219" t="s">
        <v>82</v>
      </c>
      <c r="AY937" s="19" t="s">
        <v>128</v>
      </c>
      <c r="BE937" s="220">
        <f>IF(N937="základní",J937,0)</f>
        <v>0</v>
      </c>
      <c r="BF937" s="220">
        <f>IF(N937="snížená",J937,0)</f>
        <v>0</v>
      </c>
      <c r="BG937" s="220">
        <f>IF(N937="zákl. přenesená",J937,0)</f>
        <v>0</v>
      </c>
      <c r="BH937" s="220">
        <f>IF(N937="sníž. přenesená",J937,0)</f>
        <v>0</v>
      </c>
      <c r="BI937" s="220">
        <f>IF(N937="nulová",J937,0)</f>
        <v>0</v>
      </c>
      <c r="BJ937" s="19" t="s">
        <v>80</v>
      </c>
      <c r="BK937" s="220">
        <f>ROUND(I937*H937,2)</f>
        <v>0</v>
      </c>
      <c r="BL937" s="19" t="s">
        <v>135</v>
      </c>
      <c r="BM937" s="219" t="s">
        <v>2291</v>
      </c>
    </row>
    <row r="938" s="2" customFormat="1">
      <c r="A938" s="40"/>
      <c r="B938" s="41"/>
      <c r="C938" s="42"/>
      <c r="D938" s="221" t="s">
        <v>137</v>
      </c>
      <c r="E938" s="42"/>
      <c r="F938" s="222" t="s">
        <v>2292</v>
      </c>
      <c r="G938" s="42"/>
      <c r="H938" s="42"/>
      <c r="I938" s="223"/>
      <c r="J938" s="42"/>
      <c r="K938" s="42"/>
      <c r="L938" s="46"/>
      <c r="M938" s="224"/>
      <c r="N938" s="225"/>
      <c r="O938" s="86"/>
      <c r="P938" s="86"/>
      <c r="Q938" s="86"/>
      <c r="R938" s="86"/>
      <c r="S938" s="86"/>
      <c r="T938" s="87"/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T938" s="19" t="s">
        <v>137</v>
      </c>
      <c r="AU938" s="19" t="s">
        <v>82</v>
      </c>
    </row>
    <row r="939" s="13" customFormat="1">
      <c r="A939" s="13"/>
      <c r="B939" s="242"/>
      <c r="C939" s="243"/>
      <c r="D939" s="244" t="s">
        <v>470</v>
      </c>
      <c r="E939" s="245" t="s">
        <v>19</v>
      </c>
      <c r="F939" s="246" t="s">
        <v>2293</v>
      </c>
      <c r="G939" s="243"/>
      <c r="H939" s="247">
        <v>3.2999999999999998</v>
      </c>
      <c r="I939" s="248"/>
      <c r="J939" s="243"/>
      <c r="K939" s="243"/>
      <c r="L939" s="249"/>
      <c r="M939" s="250"/>
      <c r="N939" s="251"/>
      <c r="O939" s="251"/>
      <c r="P939" s="251"/>
      <c r="Q939" s="251"/>
      <c r="R939" s="251"/>
      <c r="S939" s="251"/>
      <c r="T939" s="252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53" t="s">
        <v>470</v>
      </c>
      <c r="AU939" s="253" t="s">
        <v>82</v>
      </c>
      <c r="AV939" s="13" t="s">
        <v>82</v>
      </c>
      <c r="AW939" s="13" t="s">
        <v>33</v>
      </c>
      <c r="AX939" s="13" t="s">
        <v>80</v>
      </c>
      <c r="AY939" s="253" t="s">
        <v>128</v>
      </c>
    </row>
    <row r="940" s="2" customFormat="1" ht="16.5" customHeight="1">
      <c r="A940" s="40"/>
      <c r="B940" s="41"/>
      <c r="C940" s="226" t="s">
        <v>2294</v>
      </c>
      <c r="D940" s="226" t="s">
        <v>140</v>
      </c>
      <c r="E940" s="227" t="s">
        <v>2295</v>
      </c>
      <c r="F940" s="228" t="s">
        <v>2296</v>
      </c>
      <c r="G940" s="229" t="s">
        <v>524</v>
      </c>
      <c r="H940" s="230">
        <v>3.2999999999999998</v>
      </c>
      <c r="I940" s="231"/>
      <c r="J940" s="232">
        <f>ROUND(I940*H940,2)</f>
        <v>0</v>
      </c>
      <c r="K940" s="233"/>
      <c r="L940" s="234"/>
      <c r="M940" s="235" t="s">
        <v>19</v>
      </c>
      <c r="N940" s="236" t="s">
        <v>43</v>
      </c>
      <c r="O940" s="86"/>
      <c r="P940" s="217">
        <f>O940*H940</f>
        <v>0</v>
      </c>
      <c r="Q940" s="217">
        <v>0.01</v>
      </c>
      <c r="R940" s="217">
        <f>Q940*H940</f>
        <v>0.033000000000000002</v>
      </c>
      <c r="S940" s="217">
        <v>0</v>
      </c>
      <c r="T940" s="218">
        <f>S940*H940</f>
        <v>0</v>
      </c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R940" s="219" t="s">
        <v>143</v>
      </c>
      <c r="AT940" s="219" t="s">
        <v>140</v>
      </c>
      <c r="AU940" s="219" t="s">
        <v>82</v>
      </c>
      <c r="AY940" s="19" t="s">
        <v>128</v>
      </c>
      <c r="BE940" s="220">
        <f>IF(N940="základní",J940,0)</f>
        <v>0</v>
      </c>
      <c r="BF940" s="220">
        <f>IF(N940="snížená",J940,0)</f>
        <v>0</v>
      </c>
      <c r="BG940" s="220">
        <f>IF(N940="zákl. přenesená",J940,0)</f>
        <v>0</v>
      </c>
      <c r="BH940" s="220">
        <f>IF(N940="sníž. přenesená",J940,0)</f>
        <v>0</v>
      </c>
      <c r="BI940" s="220">
        <f>IF(N940="nulová",J940,0)</f>
        <v>0</v>
      </c>
      <c r="BJ940" s="19" t="s">
        <v>80</v>
      </c>
      <c r="BK940" s="220">
        <f>ROUND(I940*H940,2)</f>
        <v>0</v>
      </c>
      <c r="BL940" s="19" t="s">
        <v>135</v>
      </c>
      <c r="BM940" s="219" t="s">
        <v>2297</v>
      </c>
    </row>
    <row r="941" s="13" customFormat="1">
      <c r="A941" s="13"/>
      <c r="B941" s="242"/>
      <c r="C941" s="243"/>
      <c r="D941" s="244" t="s">
        <v>470</v>
      </c>
      <c r="E941" s="245" t="s">
        <v>19</v>
      </c>
      <c r="F941" s="246" t="s">
        <v>2293</v>
      </c>
      <c r="G941" s="243"/>
      <c r="H941" s="247">
        <v>3.2999999999999998</v>
      </c>
      <c r="I941" s="248"/>
      <c r="J941" s="243"/>
      <c r="K941" s="243"/>
      <c r="L941" s="249"/>
      <c r="M941" s="250"/>
      <c r="N941" s="251"/>
      <c r="O941" s="251"/>
      <c r="P941" s="251"/>
      <c r="Q941" s="251"/>
      <c r="R941" s="251"/>
      <c r="S941" s="251"/>
      <c r="T941" s="252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53" t="s">
        <v>470</v>
      </c>
      <c r="AU941" s="253" t="s">
        <v>82</v>
      </c>
      <c r="AV941" s="13" t="s">
        <v>82</v>
      </c>
      <c r="AW941" s="13" t="s">
        <v>33</v>
      </c>
      <c r="AX941" s="13" t="s">
        <v>80</v>
      </c>
      <c r="AY941" s="253" t="s">
        <v>128</v>
      </c>
    </row>
    <row r="942" s="2" customFormat="1" ht="21.75" customHeight="1">
      <c r="A942" s="40"/>
      <c r="B942" s="41"/>
      <c r="C942" s="207" t="s">
        <v>2298</v>
      </c>
      <c r="D942" s="207" t="s">
        <v>131</v>
      </c>
      <c r="E942" s="208" t="s">
        <v>2299</v>
      </c>
      <c r="F942" s="209" t="s">
        <v>2300</v>
      </c>
      <c r="G942" s="210" t="s">
        <v>134</v>
      </c>
      <c r="H942" s="211">
        <v>12.9</v>
      </c>
      <c r="I942" s="212"/>
      <c r="J942" s="213">
        <f>ROUND(I942*H942,2)</f>
        <v>0</v>
      </c>
      <c r="K942" s="214"/>
      <c r="L942" s="46"/>
      <c r="M942" s="215" t="s">
        <v>19</v>
      </c>
      <c r="N942" s="216" t="s">
        <v>43</v>
      </c>
      <c r="O942" s="86"/>
      <c r="P942" s="217">
        <f>O942*H942</f>
        <v>0</v>
      </c>
      <c r="Q942" s="217">
        <v>0</v>
      </c>
      <c r="R942" s="217">
        <f>Q942*H942</f>
        <v>0</v>
      </c>
      <c r="S942" s="217">
        <v>0</v>
      </c>
      <c r="T942" s="218">
        <f>S942*H942</f>
        <v>0</v>
      </c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R942" s="219" t="s">
        <v>135</v>
      </c>
      <c r="AT942" s="219" t="s">
        <v>131</v>
      </c>
      <c r="AU942" s="219" t="s">
        <v>82</v>
      </c>
      <c r="AY942" s="19" t="s">
        <v>128</v>
      </c>
      <c r="BE942" s="220">
        <f>IF(N942="základní",J942,0)</f>
        <v>0</v>
      </c>
      <c r="BF942" s="220">
        <f>IF(N942="snížená",J942,0)</f>
        <v>0</v>
      </c>
      <c r="BG942" s="220">
        <f>IF(N942="zákl. přenesená",J942,0)</f>
        <v>0</v>
      </c>
      <c r="BH942" s="220">
        <f>IF(N942="sníž. přenesená",J942,0)</f>
        <v>0</v>
      </c>
      <c r="BI942" s="220">
        <f>IF(N942="nulová",J942,0)</f>
        <v>0</v>
      </c>
      <c r="BJ942" s="19" t="s">
        <v>80</v>
      </c>
      <c r="BK942" s="220">
        <f>ROUND(I942*H942,2)</f>
        <v>0</v>
      </c>
      <c r="BL942" s="19" t="s">
        <v>135</v>
      </c>
      <c r="BM942" s="219" t="s">
        <v>2301</v>
      </c>
    </row>
    <row r="943" s="2" customFormat="1">
      <c r="A943" s="40"/>
      <c r="B943" s="41"/>
      <c r="C943" s="42"/>
      <c r="D943" s="221" t="s">
        <v>137</v>
      </c>
      <c r="E943" s="42"/>
      <c r="F943" s="222" t="s">
        <v>2302</v>
      </c>
      <c r="G943" s="42"/>
      <c r="H943" s="42"/>
      <c r="I943" s="223"/>
      <c r="J943" s="42"/>
      <c r="K943" s="42"/>
      <c r="L943" s="46"/>
      <c r="M943" s="224"/>
      <c r="N943" s="225"/>
      <c r="O943" s="86"/>
      <c r="P943" s="86"/>
      <c r="Q943" s="86"/>
      <c r="R943" s="86"/>
      <c r="S943" s="86"/>
      <c r="T943" s="87"/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  <c r="AT943" s="19" t="s">
        <v>137</v>
      </c>
      <c r="AU943" s="19" t="s">
        <v>82</v>
      </c>
    </row>
    <row r="944" s="13" customFormat="1">
      <c r="A944" s="13"/>
      <c r="B944" s="242"/>
      <c r="C944" s="243"/>
      <c r="D944" s="244" t="s">
        <v>470</v>
      </c>
      <c r="E944" s="245" t="s">
        <v>19</v>
      </c>
      <c r="F944" s="246" t="s">
        <v>2303</v>
      </c>
      <c r="G944" s="243"/>
      <c r="H944" s="247">
        <v>12.9</v>
      </c>
      <c r="I944" s="248"/>
      <c r="J944" s="243"/>
      <c r="K944" s="243"/>
      <c r="L944" s="249"/>
      <c r="M944" s="250"/>
      <c r="N944" s="251"/>
      <c r="O944" s="251"/>
      <c r="P944" s="251"/>
      <c r="Q944" s="251"/>
      <c r="R944" s="251"/>
      <c r="S944" s="251"/>
      <c r="T944" s="252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53" t="s">
        <v>470</v>
      </c>
      <c r="AU944" s="253" t="s">
        <v>82</v>
      </c>
      <c r="AV944" s="13" t="s">
        <v>82</v>
      </c>
      <c r="AW944" s="13" t="s">
        <v>33</v>
      </c>
      <c r="AX944" s="13" t="s">
        <v>80</v>
      </c>
      <c r="AY944" s="253" t="s">
        <v>128</v>
      </c>
    </row>
    <row r="945" s="2" customFormat="1" ht="16.5" customHeight="1">
      <c r="A945" s="40"/>
      <c r="B945" s="41"/>
      <c r="C945" s="226" t="s">
        <v>2304</v>
      </c>
      <c r="D945" s="226" t="s">
        <v>140</v>
      </c>
      <c r="E945" s="227" t="s">
        <v>2305</v>
      </c>
      <c r="F945" s="228" t="s">
        <v>2306</v>
      </c>
      <c r="G945" s="229" t="s">
        <v>134</v>
      </c>
      <c r="H945" s="230">
        <v>12.9</v>
      </c>
      <c r="I945" s="231"/>
      <c r="J945" s="232">
        <f>ROUND(I945*H945,2)</f>
        <v>0</v>
      </c>
      <c r="K945" s="233"/>
      <c r="L945" s="234"/>
      <c r="M945" s="235" t="s">
        <v>19</v>
      </c>
      <c r="N945" s="236" t="s">
        <v>43</v>
      </c>
      <c r="O945" s="86"/>
      <c r="P945" s="217">
        <f>O945*H945</f>
        <v>0</v>
      </c>
      <c r="Q945" s="217">
        <v>0.00020000000000000001</v>
      </c>
      <c r="R945" s="217">
        <f>Q945*H945</f>
        <v>0.0025800000000000003</v>
      </c>
      <c r="S945" s="217">
        <v>0</v>
      </c>
      <c r="T945" s="218">
        <f>S945*H945</f>
        <v>0</v>
      </c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R945" s="219" t="s">
        <v>143</v>
      </c>
      <c r="AT945" s="219" t="s">
        <v>140</v>
      </c>
      <c r="AU945" s="219" t="s">
        <v>82</v>
      </c>
      <c r="AY945" s="19" t="s">
        <v>128</v>
      </c>
      <c r="BE945" s="220">
        <f>IF(N945="základní",J945,0)</f>
        <v>0</v>
      </c>
      <c r="BF945" s="220">
        <f>IF(N945="snížená",J945,0)</f>
        <v>0</v>
      </c>
      <c r="BG945" s="220">
        <f>IF(N945="zákl. přenesená",J945,0)</f>
        <v>0</v>
      </c>
      <c r="BH945" s="220">
        <f>IF(N945="sníž. přenesená",J945,0)</f>
        <v>0</v>
      </c>
      <c r="BI945" s="220">
        <f>IF(N945="nulová",J945,0)</f>
        <v>0</v>
      </c>
      <c r="BJ945" s="19" t="s">
        <v>80</v>
      </c>
      <c r="BK945" s="220">
        <f>ROUND(I945*H945,2)</f>
        <v>0</v>
      </c>
      <c r="BL945" s="19" t="s">
        <v>135</v>
      </c>
      <c r="BM945" s="219" t="s">
        <v>2307</v>
      </c>
    </row>
    <row r="946" s="2" customFormat="1" ht="16.5" customHeight="1">
      <c r="A946" s="40"/>
      <c r="B946" s="41"/>
      <c r="C946" s="207" t="s">
        <v>2308</v>
      </c>
      <c r="D946" s="207" t="s">
        <v>131</v>
      </c>
      <c r="E946" s="208" t="s">
        <v>2309</v>
      </c>
      <c r="F946" s="209" t="s">
        <v>2310</v>
      </c>
      <c r="G946" s="210" t="s">
        <v>240</v>
      </c>
      <c r="H946" s="211">
        <v>1</v>
      </c>
      <c r="I946" s="212"/>
      <c r="J946" s="213">
        <f>ROUND(I946*H946,2)</f>
        <v>0</v>
      </c>
      <c r="K946" s="214"/>
      <c r="L946" s="46"/>
      <c r="M946" s="215" t="s">
        <v>19</v>
      </c>
      <c r="N946" s="216" t="s">
        <v>43</v>
      </c>
      <c r="O946" s="86"/>
      <c r="P946" s="217">
        <f>O946*H946</f>
        <v>0</v>
      </c>
      <c r="Q946" s="217">
        <v>0.00033</v>
      </c>
      <c r="R946" s="217">
        <f>Q946*H946</f>
        <v>0.00033</v>
      </c>
      <c r="S946" s="217">
        <v>0</v>
      </c>
      <c r="T946" s="218">
        <f>S946*H946</f>
        <v>0</v>
      </c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R946" s="219" t="s">
        <v>135</v>
      </c>
      <c r="AT946" s="219" t="s">
        <v>131</v>
      </c>
      <c r="AU946" s="219" t="s">
        <v>82</v>
      </c>
      <c r="AY946" s="19" t="s">
        <v>128</v>
      </c>
      <c r="BE946" s="220">
        <f>IF(N946="základní",J946,0)</f>
        <v>0</v>
      </c>
      <c r="BF946" s="220">
        <f>IF(N946="snížená",J946,0)</f>
        <v>0</v>
      </c>
      <c r="BG946" s="220">
        <f>IF(N946="zákl. přenesená",J946,0)</f>
        <v>0</v>
      </c>
      <c r="BH946" s="220">
        <f>IF(N946="sníž. přenesená",J946,0)</f>
        <v>0</v>
      </c>
      <c r="BI946" s="220">
        <f>IF(N946="nulová",J946,0)</f>
        <v>0</v>
      </c>
      <c r="BJ946" s="19" t="s">
        <v>80</v>
      </c>
      <c r="BK946" s="220">
        <f>ROUND(I946*H946,2)</f>
        <v>0</v>
      </c>
      <c r="BL946" s="19" t="s">
        <v>135</v>
      </c>
      <c r="BM946" s="219" t="s">
        <v>2311</v>
      </c>
    </row>
    <row r="947" s="2" customFormat="1">
      <c r="A947" s="40"/>
      <c r="B947" s="41"/>
      <c r="C947" s="42"/>
      <c r="D947" s="221" t="s">
        <v>137</v>
      </c>
      <c r="E947" s="42"/>
      <c r="F947" s="222" t="s">
        <v>2312</v>
      </c>
      <c r="G947" s="42"/>
      <c r="H947" s="42"/>
      <c r="I947" s="223"/>
      <c r="J947" s="42"/>
      <c r="K947" s="42"/>
      <c r="L947" s="46"/>
      <c r="M947" s="224"/>
      <c r="N947" s="225"/>
      <c r="O947" s="86"/>
      <c r="P947" s="86"/>
      <c r="Q947" s="86"/>
      <c r="R947" s="86"/>
      <c r="S947" s="86"/>
      <c r="T947" s="87"/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T947" s="19" t="s">
        <v>137</v>
      </c>
      <c r="AU947" s="19" t="s">
        <v>82</v>
      </c>
    </row>
    <row r="948" s="2" customFormat="1" ht="16.5" customHeight="1">
      <c r="A948" s="40"/>
      <c r="B948" s="41"/>
      <c r="C948" s="226" t="s">
        <v>2313</v>
      </c>
      <c r="D948" s="226" t="s">
        <v>140</v>
      </c>
      <c r="E948" s="227" t="s">
        <v>2314</v>
      </c>
      <c r="F948" s="228" t="s">
        <v>2315</v>
      </c>
      <c r="G948" s="229" t="s">
        <v>240</v>
      </c>
      <c r="H948" s="230">
        <v>1</v>
      </c>
      <c r="I948" s="231"/>
      <c r="J948" s="232">
        <f>ROUND(I948*H948,2)</f>
        <v>0</v>
      </c>
      <c r="K948" s="233"/>
      <c r="L948" s="234"/>
      <c r="M948" s="235" t="s">
        <v>19</v>
      </c>
      <c r="N948" s="236" t="s">
        <v>43</v>
      </c>
      <c r="O948" s="86"/>
      <c r="P948" s="217">
        <f>O948*H948</f>
        <v>0</v>
      </c>
      <c r="Q948" s="217">
        <v>0.32100000000000001</v>
      </c>
      <c r="R948" s="217">
        <f>Q948*H948</f>
        <v>0.32100000000000001</v>
      </c>
      <c r="S948" s="217">
        <v>0</v>
      </c>
      <c r="T948" s="218">
        <f>S948*H948</f>
        <v>0</v>
      </c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R948" s="219" t="s">
        <v>143</v>
      </c>
      <c r="AT948" s="219" t="s">
        <v>140</v>
      </c>
      <c r="AU948" s="219" t="s">
        <v>82</v>
      </c>
      <c r="AY948" s="19" t="s">
        <v>128</v>
      </c>
      <c r="BE948" s="220">
        <f>IF(N948="základní",J948,0)</f>
        <v>0</v>
      </c>
      <c r="BF948" s="220">
        <f>IF(N948="snížená",J948,0)</f>
        <v>0</v>
      </c>
      <c r="BG948" s="220">
        <f>IF(N948="zákl. přenesená",J948,0)</f>
        <v>0</v>
      </c>
      <c r="BH948" s="220">
        <f>IF(N948="sníž. přenesená",J948,0)</f>
        <v>0</v>
      </c>
      <c r="BI948" s="220">
        <f>IF(N948="nulová",J948,0)</f>
        <v>0</v>
      </c>
      <c r="BJ948" s="19" t="s">
        <v>80</v>
      </c>
      <c r="BK948" s="220">
        <f>ROUND(I948*H948,2)</f>
        <v>0</v>
      </c>
      <c r="BL948" s="19" t="s">
        <v>135</v>
      </c>
      <c r="BM948" s="219" t="s">
        <v>2316</v>
      </c>
    </row>
    <row r="949" s="2" customFormat="1" ht="16.5" customHeight="1">
      <c r="A949" s="40"/>
      <c r="B949" s="41"/>
      <c r="C949" s="207" t="s">
        <v>2317</v>
      </c>
      <c r="D949" s="207" t="s">
        <v>131</v>
      </c>
      <c r="E949" s="208" t="s">
        <v>2318</v>
      </c>
      <c r="F949" s="209" t="s">
        <v>2319</v>
      </c>
      <c r="G949" s="210" t="s">
        <v>524</v>
      </c>
      <c r="H949" s="211">
        <v>8.8200000000000003</v>
      </c>
      <c r="I949" s="212"/>
      <c r="J949" s="213">
        <f>ROUND(I949*H949,2)</f>
        <v>0</v>
      </c>
      <c r="K949" s="214"/>
      <c r="L949" s="46"/>
      <c r="M949" s="215" t="s">
        <v>19</v>
      </c>
      <c r="N949" s="216" t="s">
        <v>43</v>
      </c>
      <c r="O949" s="86"/>
      <c r="P949" s="217">
        <f>O949*H949</f>
        <v>0</v>
      </c>
      <c r="Q949" s="217">
        <v>0</v>
      </c>
      <c r="R949" s="217">
        <f>Q949*H949</f>
        <v>0</v>
      </c>
      <c r="S949" s="217">
        <v>0.02</v>
      </c>
      <c r="T949" s="218">
        <f>S949*H949</f>
        <v>0.1764</v>
      </c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R949" s="219" t="s">
        <v>135</v>
      </c>
      <c r="AT949" s="219" t="s">
        <v>131</v>
      </c>
      <c r="AU949" s="219" t="s">
        <v>82</v>
      </c>
      <c r="AY949" s="19" t="s">
        <v>128</v>
      </c>
      <c r="BE949" s="220">
        <f>IF(N949="základní",J949,0)</f>
        <v>0</v>
      </c>
      <c r="BF949" s="220">
        <f>IF(N949="snížená",J949,0)</f>
        <v>0</v>
      </c>
      <c r="BG949" s="220">
        <f>IF(N949="zákl. přenesená",J949,0)</f>
        <v>0</v>
      </c>
      <c r="BH949" s="220">
        <f>IF(N949="sníž. přenesená",J949,0)</f>
        <v>0</v>
      </c>
      <c r="BI949" s="220">
        <f>IF(N949="nulová",J949,0)</f>
        <v>0</v>
      </c>
      <c r="BJ949" s="19" t="s">
        <v>80</v>
      </c>
      <c r="BK949" s="220">
        <f>ROUND(I949*H949,2)</f>
        <v>0</v>
      </c>
      <c r="BL949" s="19" t="s">
        <v>135</v>
      </c>
      <c r="BM949" s="219" t="s">
        <v>2320</v>
      </c>
    </row>
    <row r="950" s="2" customFormat="1">
      <c r="A950" s="40"/>
      <c r="B950" s="41"/>
      <c r="C950" s="42"/>
      <c r="D950" s="221" t="s">
        <v>137</v>
      </c>
      <c r="E950" s="42"/>
      <c r="F950" s="222" t="s">
        <v>2321</v>
      </c>
      <c r="G950" s="42"/>
      <c r="H950" s="42"/>
      <c r="I950" s="223"/>
      <c r="J950" s="42"/>
      <c r="K950" s="42"/>
      <c r="L950" s="46"/>
      <c r="M950" s="224"/>
      <c r="N950" s="225"/>
      <c r="O950" s="86"/>
      <c r="P950" s="86"/>
      <c r="Q950" s="86"/>
      <c r="R950" s="86"/>
      <c r="S950" s="86"/>
      <c r="T950" s="87"/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T950" s="19" t="s">
        <v>137</v>
      </c>
      <c r="AU950" s="19" t="s">
        <v>82</v>
      </c>
    </row>
    <row r="951" s="13" customFormat="1">
      <c r="A951" s="13"/>
      <c r="B951" s="242"/>
      <c r="C951" s="243"/>
      <c r="D951" s="244" t="s">
        <v>470</v>
      </c>
      <c r="E951" s="245" t="s">
        <v>19</v>
      </c>
      <c r="F951" s="246" t="s">
        <v>2322</v>
      </c>
      <c r="G951" s="243"/>
      <c r="H951" s="247">
        <v>8.8200000000000003</v>
      </c>
      <c r="I951" s="248"/>
      <c r="J951" s="243"/>
      <c r="K951" s="243"/>
      <c r="L951" s="249"/>
      <c r="M951" s="250"/>
      <c r="N951" s="251"/>
      <c r="O951" s="251"/>
      <c r="P951" s="251"/>
      <c r="Q951" s="251"/>
      <c r="R951" s="251"/>
      <c r="S951" s="251"/>
      <c r="T951" s="252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53" t="s">
        <v>470</v>
      </c>
      <c r="AU951" s="253" t="s">
        <v>82</v>
      </c>
      <c r="AV951" s="13" t="s">
        <v>82</v>
      </c>
      <c r="AW951" s="13" t="s">
        <v>33</v>
      </c>
      <c r="AX951" s="13" t="s">
        <v>80</v>
      </c>
      <c r="AY951" s="253" t="s">
        <v>128</v>
      </c>
    </row>
    <row r="952" s="2" customFormat="1" ht="24.15" customHeight="1">
      <c r="A952" s="40"/>
      <c r="B952" s="41"/>
      <c r="C952" s="207" t="s">
        <v>2323</v>
      </c>
      <c r="D952" s="207" t="s">
        <v>131</v>
      </c>
      <c r="E952" s="208" t="s">
        <v>2324</v>
      </c>
      <c r="F952" s="209" t="s">
        <v>2325</v>
      </c>
      <c r="G952" s="210" t="s">
        <v>155</v>
      </c>
      <c r="H952" s="237"/>
      <c r="I952" s="212"/>
      <c r="J952" s="213">
        <f>ROUND(I952*H952,2)</f>
        <v>0</v>
      </c>
      <c r="K952" s="214"/>
      <c r="L952" s="46"/>
      <c r="M952" s="215" t="s">
        <v>19</v>
      </c>
      <c r="N952" s="216" t="s">
        <v>43</v>
      </c>
      <c r="O952" s="86"/>
      <c r="P952" s="217">
        <f>O952*H952</f>
        <v>0</v>
      </c>
      <c r="Q952" s="217">
        <v>0</v>
      </c>
      <c r="R952" s="217">
        <f>Q952*H952</f>
        <v>0</v>
      </c>
      <c r="S952" s="217">
        <v>0</v>
      </c>
      <c r="T952" s="218">
        <f>S952*H952</f>
        <v>0</v>
      </c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R952" s="219" t="s">
        <v>135</v>
      </c>
      <c r="AT952" s="219" t="s">
        <v>131</v>
      </c>
      <c r="AU952" s="219" t="s">
        <v>82</v>
      </c>
      <c r="AY952" s="19" t="s">
        <v>128</v>
      </c>
      <c r="BE952" s="220">
        <f>IF(N952="základní",J952,0)</f>
        <v>0</v>
      </c>
      <c r="BF952" s="220">
        <f>IF(N952="snížená",J952,0)</f>
        <v>0</v>
      </c>
      <c r="BG952" s="220">
        <f>IF(N952="zákl. přenesená",J952,0)</f>
        <v>0</v>
      </c>
      <c r="BH952" s="220">
        <f>IF(N952="sníž. přenesená",J952,0)</f>
        <v>0</v>
      </c>
      <c r="BI952" s="220">
        <f>IF(N952="nulová",J952,0)</f>
        <v>0</v>
      </c>
      <c r="BJ952" s="19" t="s">
        <v>80</v>
      </c>
      <c r="BK952" s="220">
        <f>ROUND(I952*H952,2)</f>
        <v>0</v>
      </c>
      <c r="BL952" s="19" t="s">
        <v>135</v>
      </c>
      <c r="BM952" s="219" t="s">
        <v>2326</v>
      </c>
    </row>
    <row r="953" s="2" customFormat="1">
      <c r="A953" s="40"/>
      <c r="B953" s="41"/>
      <c r="C953" s="42"/>
      <c r="D953" s="221" t="s">
        <v>137</v>
      </c>
      <c r="E953" s="42"/>
      <c r="F953" s="222" t="s">
        <v>2327</v>
      </c>
      <c r="G953" s="42"/>
      <c r="H953" s="42"/>
      <c r="I953" s="223"/>
      <c r="J953" s="42"/>
      <c r="K953" s="42"/>
      <c r="L953" s="46"/>
      <c r="M953" s="224"/>
      <c r="N953" s="225"/>
      <c r="O953" s="86"/>
      <c r="P953" s="86"/>
      <c r="Q953" s="86"/>
      <c r="R953" s="86"/>
      <c r="S953" s="86"/>
      <c r="T953" s="87"/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T953" s="19" t="s">
        <v>137</v>
      </c>
      <c r="AU953" s="19" t="s">
        <v>82</v>
      </c>
    </row>
    <row r="954" s="12" customFormat="1" ht="22.8" customHeight="1">
      <c r="A954" s="12"/>
      <c r="B954" s="191"/>
      <c r="C954" s="192"/>
      <c r="D954" s="193" t="s">
        <v>71</v>
      </c>
      <c r="E954" s="205" t="s">
        <v>2328</v>
      </c>
      <c r="F954" s="205" t="s">
        <v>2329</v>
      </c>
      <c r="G954" s="192"/>
      <c r="H954" s="192"/>
      <c r="I954" s="195"/>
      <c r="J954" s="206">
        <f>BK954</f>
        <v>0</v>
      </c>
      <c r="K954" s="192"/>
      <c r="L954" s="197"/>
      <c r="M954" s="198"/>
      <c r="N954" s="199"/>
      <c r="O954" s="199"/>
      <c r="P954" s="200">
        <f>SUM(P955:P995)</f>
        <v>0</v>
      </c>
      <c r="Q954" s="199"/>
      <c r="R954" s="200">
        <f>SUM(R955:R995)</f>
        <v>4.4196059999999999</v>
      </c>
      <c r="S954" s="199"/>
      <c r="T954" s="201">
        <f>SUM(T955:T995)</f>
        <v>5.7553640000000001</v>
      </c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R954" s="202" t="s">
        <v>82</v>
      </c>
      <c r="AT954" s="203" t="s">
        <v>71</v>
      </c>
      <c r="AU954" s="203" t="s">
        <v>80</v>
      </c>
      <c r="AY954" s="202" t="s">
        <v>128</v>
      </c>
      <c r="BK954" s="204">
        <f>SUM(BK955:BK995)</f>
        <v>0</v>
      </c>
    </row>
    <row r="955" s="2" customFormat="1" ht="16.5" customHeight="1">
      <c r="A955" s="40"/>
      <c r="B955" s="41"/>
      <c r="C955" s="207" t="s">
        <v>2330</v>
      </c>
      <c r="D955" s="207" t="s">
        <v>131</v>
      </c>
      <c r="E955" s="208" t="s">
        <v>2331</v>
      </c>
      <c r="F955" s="209" t="s">
        <v>2332</v>
      </c>
      <c r="G955" s="210" t="s">
        <v>524</v>
      </c>
      <c r="H955" s="211">
        <v>111.56</v>
      </c>
      <c r="I955" s="212"/>
      <c r="J955" s="213">
        <f>ROUND(I955*H955,2)</f>
        <v>0</v>
      </c>
      <c r="K955" s="214"/>
      <c r="L955" s="46"/>
      <c r="M955" s="215" t="s">
        <v>19</v>
      </c>
      <c r="N955" s="216" t="s">
        <v>43</v>
      </c>
      <c r="O955" s="86"/>
      <c r="P955" s="217">
        <f>O955*H955</f>
        <v>0</v>
      </c>
      <c r="Q955" s="217">
        <v>0</v>
      </c>
      <c r="R955" s="217">
        <f>Q955*H955</f>
        <v>0</v>
      </c>
      <c r="S955" s="217">
        <v>0</v>
      </c>
      <c r="T955" s="218">
        <f>S955*H955</f>
        <v>0</v>
      </c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R955" s="219" t="s">
        <v>135</v>
      </c>
      <c r="AT955" s="219" t="s">
        <v>131</v>
      </c>
      <c r="AU955" s="219" t="s">
        <v>82</v>
      </c>
      <c r="AY955" s="19" t="s">
        <v>128</v>
      </c>
      <c r="BE955" s="220">
        <f>IF(N955="základní",J955,0)</f>
        <v>0</v>
      </c>
      <c r="BF955" s="220">
        <f>IF(N955="snížená",J955,0)</f>
        <v>0</v>
      </c>
      <c r="BG955" s="220">
        <f>IF(N955="zákl. přenesená",J955,0)</f>
        <v>0</v>
      </c>
      <c r="BH955" s="220">
        <f>IF(N955="sníž. přenesená",J955,0)</f>
        <v>0</v>
      </c>
      <c r="BI955" s="220">
        <f>IF(N955="nulová",J955,0)</f>
        <v>0</v>
      </c>
      <c r="BJ955" s="19" t="s">
        <v>80</v>
      </c>
      <c r="BK955" s="220">
        <f>ROUND(I955*H955,2)</f>
        <v>0</v>
      </c>
      <c r="BL955" s="19" t="s">
        <v>135</v>
      </c>
      <c r="BM955" s="219" t="s">
        <v>2333</v>
      </c>
    </row>
    <row r="956" s="2" customFormat="1">
      <c r="A956" s="40"/>
      <c r="B956" s="41"/>
      <c r="C956" s="42"/>
      <c r="D956" s="221" t="s">
        <v>137</v>
      </c>
      <c r="E956" s="42"/>
      <c r="F956" s="222" t="s">
        <v>2334</v>
      </c>
      <c r="G956" s="42"/>
      <c r="H956" s="42"/>
      <c r="I956" s="223"/>
      <c r="J956" s="42"/>
      <c r="K956" s="42"/>
      <c r="L956" s="46"/>
      <c r="M956" s="224"/>
      <c r="N956" s="225"/>
      <c r="O956" s="86"/>
      <c r="P956" s="86"/>
      <c r="Q956" s="86"/>
      <c r="R956" s="86"/>
      <c r="S956" s="86"/>
      <c r="T956" s="87"/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T956" s="19" t="s">
        <v>137</v>
      </c>
      <c r="AU956" s="19" t="s">
        <v>82</v>
      </c>
    </row>
    <row r="957" s="2" customFormat="1" ht="16.5" customHeight="1">
      <c r="A957" s="40"/>
      <c r="B957" s="41"/>
      <c r="C957" s="207" t="s">
        <v>2335</v>
      </c>
      <c r="D957" s="207" t="s">
        <v>131</v>
      </c>
      <c r="E957" s="208" t="s">
        <v>2336</v>
      </c>
      <c r="F957" s="209" t="s">
        <v>2337</v>
      </c>
      <c r="G957" s="210" t="s">
        <v>524</v>
      </c>
      <c r="H957" s="211">
        <v>111.56</v>
      </c>
      <c r="I957" s="212"/>
      <c r="J957" s="213">
        <f>ROUND(I957*H957,2)</f>
        <v>0</v>
      </c>
      <c r="K957" s="214"/>
      <c r="L957" s="46"/>
      <c r="M957" s="215" t="s">
        <v>19</v>
      </c>
      <c r="N957" s="216" t="s">
        <v>43</v>
      </c>
      <c r="O957" s="86"/>
      <c r="P957" s="217">
        <f>O957*H957</f>
        <v>0</v>
      </c>
      <c r="Q957" s="217">
        <v>0.00029999999999999997</v>
      </c>
      <c r="R957" s="217">
        <f>Q957*H957</f>
        <v>0.033467999999999998</v>
      </c>
      <c r="S957" s="217">
        <v>0</v>
      </c>
      <c r="T957" s="218">
        <f>S957*H957</f>
        <v>0</v>
      </c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R957" s="219" t="s">
        <v>135</v>
      </c>
      <c r="AT957" s="219" t="s">
        <v>131</v>
      </c>
      <c r="AU957" s="219" t="s">
        <v>82</v>
      </c>
      <c r="AY957" s="19" t="s">
        <v>128</v>
      </c>
      <c r="BE957" s="220">
        <f>IF(N957="základní",J957,0)</f>
        <v>0</v>
      </c>
      <c r="BF957" s="220">
        <f>IF(N957="snížená",J957,0)</f>
        <v>0</v>
      </c>
      <c r="BG957" s="220">
        <f>IF(N957="zákl. přenesená",J957,0)</f>
        <v>0</v>
      </c>
      <c r="BH957" s="220">
        <f>IF(N957="sníž. přenesená",J957,0)</f>
        <v>0</v>
      </c>
      <c r="BI957" s="220">
        <f>IF(N957="nulová",J957,0)</f>
        <v>0</v>
      </c>
      <c r="BJ957" s="19" t="s">
        <v>80</v>
      </c>
      <c r="BK957" s="220">
        <f>ROUND(I957*H957,2)</f>
        <v>0</v>
      </c>
      <c r="BL957" s="19" t="s">
        <v>135</v>
      </c>
      <c r="BM957" s="219" t="s">
        <v>2338</v>
      </c>
    </row>
    <row r="958" s="2" customFormat="1">
      <c r="A958" s="40"/>
      <c r="B958" s="41"/>
      <c r="C958" s="42"/>
      <c r="D958" s="221" t="s">
        <v>137</v>
      </c>
      <c r="E958" s="42"/>
      <c r="F958" s="222" t="s">
        <v>2339</v>
      </c>
      <c r="G958" s="42"/>
      <c r="H958" s="42"/>
      <c r="I958" s="223"/>
      <c r="J958" s="42"/>
      <c r="K958" s="42"/>
      <c r="L958" s="46"/>
      <c r="M958" s="224"/>
      <c r="N958" s="225"/>
      <c r="O958" s="86"/>
      <c r="P958" s="86"/>
      <c r="Q958" s="86"/>
      <c r="R958" s="86"/>
      <c r="S958" s="86"/>
      <c r="T958" s="87"/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T958" s="19" t="s">
        <v>137</v>
      </c>
      <c r="AU958" s="19" t="s">
        <v>82</v>
      </c>
    </row>
    <row r="959" s="2" customFormat="1" ht="21.75" customHeight="1">
      <c r="A959" s="40"/>
      <c r="B959" s="41"/>
      <c r="C959" s="207" t="s">
        <v>2340</v>
      </c>
      <c r="D959" s="207" t="s">
        <v>131</v>
      </c>
      <c r="E959" s="208" t="s">
        <v>2341</v>
      </c>
      <c r="F959" s="209" t="s">
        <v>2342</v>
      </c>
      <c r="G959" s="210" t="s">
        <v>524</v>
      </c>
      <c r="H959" s="211">
        <v>90</v>
      </c>
      <c r="I959" s="212"/>
      <c r="J959" s="213">
        <f>ROUND(I959*H959,2)</f>
        <v>0</v>
      </c>
      <c r="K959" s="214"/>
      <c r="L959" s="46"/>
      <c r="M959" s="215" t="s">
        <v>19</v>
      </c>
      <c r="N959" s="216" t="s">
        <v>43</v>
      </c>
      <c r="O959" s="86"/>
      <c r="P959" s="217">
        <f>O959*H959</f>
        <v>0</v>
      </c>
      <c r="Q959" s="217">
        <v>0.0044999999999999997</v>
      </c>
      <c r="R959" s="217">
        <f>Q959*H959</f>
        <v>0.40499999999999997</v>
      </c>
      <c r="S959" s="217">
        <v>0</v>
      </c>
      <c r="T959" s="218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19" t="s">
        <v>135</v>
      </c>
      <c r="AT959" s="219" t="s">
        <v>131</v>
      </c>
      <c r="AU959" s="219" t="s">
        <v>82</v>
      </c>
      <c r="AY959" s="19" t="s">
        <v>128</v>
      </c>
      <c r="BE959" s="220">
        <f>IF(N959="základní",J959,0)</f>
        <v>0</v>
      </c>
      <c r="BF959" s="220">
        <f>IF(N959="snížená",J959,0)</f>
        <v>0</v>
      </c>
      <c r="BG959" s="220">
        <f>IF(N959="zákl. přenesená",J959,0)</f>
        <v>0</v>
      </c>
      <c r="BH959" s="220">
        <f>IF(N959="sníž. přenesená",J959,0)</f>
        <v>0</v>
      </c>
      <c r="BI959" s="220">
        <f>IF(N959="nulová",J959,0)</f>
        <v>0</v>
      </c>
      <c r="BJ959" s="19" t="s">
        <v>80</v>
      </c>
      <c r="BK959" s="220">
        <f>ROUND(I959*H959,2)</f>
        <v>0</v>
      </c>
      <c r="BL959" s="19" t="s">
        <v>135</v>
      </c>
      <c r="BM959" s="219" t="s">
        <v>2343</v>
      </c>
    </row>
    <row r="960" s="2" customFormat="1">
      <c r="A960" s="40"/>
      <c r="B960" s="41"/>
      <c r="C960" s="42"/>
      <c r="D960" s="221" t="s">
        <v>137</v>
      </c>
      <c r="E960" s="42"/>
      <c r="F960" s="222" t="s">
        <v>2344</v>
      </c>
      <c r="G960" s="42"/>
      <c r="H960" s="42"/>
      <c r="I960" s="223"/>
      <c r="J960" s="42"/>
      <c r="K960" s="42"/>
      <c r="L960" s="46"/>
      <c r="M960" s="224"/>
      <c r="N960" s="225"/>
      <c r="O960" s="86"/>
      <c r="P960" s="86"/>
      <c r="Q960" s="86"/>
      <c r="R960" s="86"/>
      <c r="S960" s="86"/>
      <c r="T960" s="87"/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T960" s="19" t="s">
        <v>137</v>
      </c>
      <c r="AU960" s="19" t="s">
        <v>82</v>
      </c>
    </row>
    <row r="961" s="15" customFormat="1">
      <c r="A961" s="15"/>
      <c r="B961" s="265"/>
      <c r="C961" s="266"/>
      <c r="D961" s="244" t="s">
        <v>470</v>
      </c>
      <c r="E961" s="267" t="s">
        <v>19</v>
      </c>
      <c r="F961" s="268" t="s">
        <v>2345</v>
      </c>
      <c r="G961" s="266"/>
      <c r="H961" s="267" t="s">
        <v>19</v>
      </c>
      <c r="I961" s="269"/>
      <c r="J961" s="266"/>
      <c r="K961" s="266"/>
      <c r="L961" s="270"/>
      <c r="M961" s="271"/>
      <c r="N961" s="272"/>
      <c r="O961" s="272"/>
      <c r="P961" s="272"/>
      <c r="Q961" s="272"/>
      <c r="R961" s="272"/>
      <c r="S961" s="272"/>
      <c r="T961" s="273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T961" s="274" t="s">
        <v>470</v>
      </c>
      <c r="AU961" s="274" t="s">
        <v>82</v>
      </c>
      <c r="AV961" s="15" t="s">
        <v>80</v>
      </c>
      <c r="AW961" s="15" t="s">
        <v>33</v>
      </c>
      <c r="AX961" s="15" t="s">
        <v>72</v>
      </c>
      <c r="AY961" s="274" t="s">
        <v>128</v>
      </c>
    </row>
    <row r="962" s="13" customFormat="1">
      <c r="A962" s="13"/>
      <c r="B962" s="242"/>
      <c r="C962" s="243"/>
      <c r="D962" s="244" t="s">
        <v>470</v>
      </c>
      <c r="E962" s="245" t="s">
        <v>19</v>
      </c>
      <c r="F962" s="246" t="s">
        <v>2346</v>
      </c>
      <c r="G962" s="243"/>
      <c r="H962" s="247">
        <v>90</v>
      </c>
      <c r="I962" s="248"/>
      <c r="J962" s="243"/>
      <c r="K962" s="243"/>
      <c r="L962" s="249"/>
      <c r="M962" s="250"/>
      <c r="N962" s="251"/>
      <c r="O962" s="251"/>
      <c r="P962" s="251"/>
      <c r="Q962" s="251"/>
      <c r="R962" s="251"/>
      <c r="S962" s="251"/>
      <c r="T962" s="252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53" t="s">
        <v>470</v>
      </c>
      <c r="AU962" s="253" t="s">
        <v>82</v>
      </c>
      <c r="AV962" s="13" t="s">
        <v>82</v>
      </c>
      <c r="AW962" s="13" t="s">
        <v>33</v>
      </c>
      <c r="AX962" s="13" t="s">
        <v>80</v>
      </c>
      <c r="AY962" s="253" t="s">
        <v>128</v>
      </c>
    </row>
    <row r="963" s="2" customFormat="1" ht="16.5" customHeight="1">
      <c r="A963" s="40"/>
      <c r="B963" s="41"/>
      <c r="C963" s="207" t="s">
        <v>2347</v>
      </c>
      <c r="D963" s="207" t="s">
        <v>131</v>
      </c>
      <c r="E963" s="208" t="s">
        <v>2348</v>
      </c>
      <c r="F963" s="209" t="s">
        <v>2349</v>
      </c>
      <c r="G963" s="210" t="s">
        <v>134</v>
      </c>
      <c r="H963" s="211">
        <v>111.56</v>
      </c>
      <c r="I963" s="212"/>
      <c r="J963" s="213">
        <f>ROUND(I963*H963,2)</f>
        <v>0</v>
      </c>
      <c r="K963" s="214"/>
      <c r="L963" s="46"/>
      <c r="M963" s="215" t="s">
        <v>19</v>
      </c>
      <c r="N963" s="216" t="s">
        <v>43</v>
      </c>
      <c r="O963" s="86"/>
      <c r="P963" s="217">
        <f>O963*H963</f>
        <v>0</v>
      </c>
      <c r="Q963" s="217">
        <v>0.00029999999999999997</v>
      </c>
      <c r="R963" s="217">
        <f>Q963*H963</f>
        <v>0.033467999999999998</v>
      </c>
      <c r="S963" s="217">
        <v>0</v>
      </c>
      <c r="T963" s="218">
        <f>S963*H963</f>
        <v>0</v>
      </c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R963" s="219" t="s">
        <v>135</v>
      </c>
      <c r="AT963" s="219" t="s">
        <v>131</v>
      </c>
      <c r="AU963" s="219" t="s">
        <v>82</v>
      </c>
      <c r="AY963" s="19" t="s">
        <v>128</v>
      </c>
      <c r="BE963" s="220">
        <f>IF(N963="základní",J963,0)</f>
        <v>0</v>
      </c>
      <c r="BF963" s="220">
        <f>IF(N963="snížená",J963,0)</f>
        <v>0</v>
      </c>
      <c r="BG963" s="220">
        <f>IF(N963="zákl. přenesená",J963,0)</f>
        <v>0</v>
      </c>
      <c r="BH963" s="220">
        <f>IF(N963="sníž. přenesená",J963,0)</f>
        <v>0</v>
      </c>
      <c r="BI963" s="220">
        <f>IF(N963="nulová",J963,0)</f>
        <v>0</v>
      </c>
      <c r="BJ963" s="19" t="s">
        <v>80</v>
      </c>
      <c r="BK963" s="220">
        <f>ROUND(I963*H963,2)</f>
        <v>0</v>
      </c>
      <c r="BL963" s="19" t="s">
        <v>135</v>
      </c>
      <c r="BM963" s="219" t="s">
        <v>2350</v>
      </c>
    </row>
    <row r="964" s="2" customFormat="1">
      <c r="A964" s="40"/>
      <c r="B964" s="41"/>
      <c r="C964" s="42"/>
      <c r="D964" s="221" t="s">
        <v>137</v>
      </c>
      <c r="E964" s="42"/>
      <c r="F964" s="222" t="s">
        <v>2351</v>
      </c>
      <c r="G964" s="42"/>
      <c r="H964" s="42"/>
      <c r="I964" s="223"/>
      <c r="J964" s="42"/>
      <c r="K964" s="42"/>
      <c r="L964" s="46"/>
      <c r="M964" s="224"/>
      <c r="N964" s="225"/>
      <c r="O964" s="86"/>
      <c r="P964" s="86"/>
      <c r="Q964" s="86"/>
      <c r="R964" s="86"/>
      <c r="S964" s="86"/>
      <c r="T964" s="87"/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T964" s="19" t="s">
        <v>137</v>
      </c>
      <c r="AU964" s="19" t="s">
        <v>82</v>
      </c>
    </row>
    <row r="965" s="13" customFormat="1">
      <c r="A965" s="13"/>
      <c r="B965" s="242"/>
      <c r="C965" s="243"/>
      <c r="D965" s="244" t="s">
        <v>470</v>
      </c>
      <c r="E965" s="245" t="s">
        <v>19</v>
      </c>
      <c r="F965" s="246" t="s">
        <v>2352</v>
      </c>
      <c r="G965" s="243"/>
      <c r="H965" s="247">
        <v>13.4</v>
      </c>
      <c r="I965" s="248"/>
      <c r="J965" s="243"/>
      <c r="K965" s="243"/>
      <c r="L965" s="249"/>
      <c r="M965" s="250"/>
      <c r="N965" s="251"/>
      <c r="O965" s="251"/>
      <c r="P965" s="251"/>
      <c r="Q965" s="251"/>
      <c r="R965" s="251"/>
      <c r="S965" s="251"/>
      <c r="T965" s="252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53" t="s">
        <v>470</v>
      </c>
      <c r="AU965" s="253" t="s">
        <v>82</v>
      </c>
      <c r="AV965" s="13" t="s">
        <v>82</v>
      </c>
      <c r="AW965" s="13" t="s">
        <v>33</v>
      </c>
      <c r="AX965" s="13" t="s">
        <v>72</v>
      </c>
      <c r="AY965" s="253" t="s">
        <v>128</v>
      </c>
    </row>
    <row r="966" s="13" customFormat="1">
      <c r="A966" s="13"/>
      <c r="B966" s="242"/>
      <c r="C966" s="243"/>
      <c r="D966" s="244" t="s">
        <v>470</v>
      </c>
      <c r="E966" s="245" t="s">
        <v>19</v>
      </c>
      <c r="F966" s="246" t="s">
        <v>2353</v>
      </c>
      <c r="G966" s="243"/>
      <c r="H966" s="247">
        <v>14.84</v>
      </c>
      <c r="I966" s="248"/>
      <c r="J966" s="243"/>
      <c r="K966" s="243"/>
      <c r="L966" s="249"/>
      <c r="M966" s="250"/>
      <c r="N966" s="251"/>
      <c r="O966" s="251"/>
      <c r="P966" s="251"/>
      <c r="Q966" s="251"/>
      <c r="R966" s="251"/>
      <c r="S966" s="251"/>
      <c r="T966" s="252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53" t="s">
        <v>470</v>
      </c>
      <c r="AU966" s="253" t="s">
        <v>82</v>
      </c>
      <c r="AV966" s="13" t="s">
        <v>82</v>
      </c>
      <c r="AW966" s="13" t="s">
        <v>33</v>
      </c>
      <c r="AX966" s="13" t="s">
        <v>72</v>
      </c>
      <c r="AY966" s="253" t="s">
        <v>128</v>
      </c>
    </row>
    <row r="967" s="13" customFormat="1">
      <c r="A967" s="13"/>
      <c r="B967" s="242"/>
      <c r="C967" s="243"/>
      <c r="D967" s="244" t="s">
        <v>470</v>
      </c>
      <c r="E967" s="245" t="s">
        <v>19</v>
      </c>
      <c r="F967" s="246" t="s">
        <v>2354</v>
      </c>
      <c r="G967" s="243"/>
      <c r="H967" s="247">
        <v>15.699999999999999</v>
      </c>
      <c r="I967" s="248"/>
      <c r="J967" s="243"/>
      <c r="K967" s="243"/>
      <c r="L967" s="249"/>
      <c r="M967" s="250"/>
      <c r="N967" s="251"/>
      <c r="O967" s="251"/>
      <c r="P967" s="251"/>
      <c r="Q967" s="251"/>
      <c r="R967" s="251"/>
      <c r="S967" s="251"/>
      <c r="T967" s="252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53" t="s">
        <v>470</v>
      </c>
      <c r="AU967" s="253" t="s">
        <v>82</v>
      </c>
      <c r="AV967" s="13" t="s">
        <v>82</v>
      </c>
      <c r="AW967" s="13" t="s">
        <v>33</v>
      </c>
      <c r="AX967" s="13" t="s">
        <v>72</v>
      </c>
      <c r="AY967" s="253" t="s">
        <v>128</v>
      </c>
    </row>
    <row r="968" s="13" customFormat="1">
      <c r="A968" s="13"/>
      <c r="B968" s="242"/>
      <c r="C968" s="243"/>
      <c r="D968" s="244" t="s">
        <v>470</v>
      </c>
      <c r="E968" s="245" t="s">
        <v>19</v>
      </c>
      <c r="F968" s="246" t="s">
        <v>2355</v>
      </c>
      <c r="G968" s="243"/>
      <c r="H968" s="247">
        <v>15.66</v>
      </c>
      <c r="I968" s="248"/>
      <c r="J968" s="243"/>
      <c r="K968" s="243"/>
      <c r="L968" s="249"/>
      <c r="M968" s="250"/>
      <c r="N968" s="251"/>
      <c r="O968" s="251"/>
      <c r="P968" s="251"/>
      <c r="Q968" s="251"/>
      <c r="R968" s="251"/>
      <c r="S968" s="251"/>
      <c r="T968" s="252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53" t="s">
        <v>470</v>
      </c>
      <c r="AU968" s="253" t="s">
        <v>82</v>
      </c>
      <c r="AV968" s="13" t="s">
        <v>82</v>
      </c>
      <c r="AW968" s="13" t="s">
        <v>33</v>
      </c>
      <c r="AX968" s="13" t="s">
        <v>72</v>
      </c>
      <c r="AY968" s="253" t="s">
        <v>128</v>
      </c>
    </row>
    <row r="969" s="13" customFormat="1">
      <c r="A969" s="13"/>
      <c r="B969" s="242"/>
      <c r="C969" s="243"/>
      <c r="D969" s="244" t="s">
        <v>470</v>
      </c>
      <c r="E969" s="245" t="s">
        <v>19</v>
      </c>
      <c r="F969" s="246" t="s">
        <v>2356</v>
      </c>
      <c r="G969" s="243"/>
      <c r="H969" s="247">
        <v>14.82</v>
      </c>
      <c r="I969" s="248"/>
      <c r="J969" s="243"/>
      <c r="K969" s="243"/>
      <c r="L969" s="249"/>
      <c r="M969" s="250"/>
      <c r="N969" s="251"/>
      <c r="O969" s="251"/>
      <c r="P969" s="251"/>
      <c r="Q969" s="251"/>
      <c r="R969" s="251"/>
      <c r="S969" s="251"/>
      <c r="T969" s="252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53" t="s">
        <v>470</v>
      </c>
      <c r="AU969" s="253" t="s">
        <v>82</v>
      </c>
      <c r="AV969" s="13" t="s">
        <v>82</v>
      </c>
      <c r="AW969" s="13" t="s">
        <v>33</v>
      </c>
      <c r="AX969" s="13" t="s">
        <v>72</v>
      </c>
      <c r="AY969" s="253" t="s">
        <v>128</v>
      </c>
    </row>
    <row r="970" s="13" customFormat="1">
      <c r="A970" s="13"/>
      <c r="B970" s="242"/>
      <c r="C970" s="243"/>
      <c r="D970" s="244" t="s">
        <v>470</v>
      </c>
      <c r="E970" s="245" t="s">
        <v>19</v>
      </c>
      <c r="F970" s="246" t="s">
        <v>2357</v>
      </c>
      <c r="G970" s="243"/>
      <c r="H970" s="247">
        <v>13.34</v>
      </c>
      <c r="I970" s="248"/>
      <c r="J970" s="243"/>
      <c r="K970" s="243"/>
      <c r="L970" s="249"/>
      <c r="M970" s="250"/>
      <c r="N970" s="251"/>
      <c r="O970" s="251"/>
      <c r="P970" s="251"/>
      <c r="Q970" s="251"/>
      <c r="R970" s="251"/>
      <c r="S970" s="251"/>
      <c r="T970" s="252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53" t="s">
        <v>470</v>
      </c>
      <c r="AU970" s="253" t="s">
        <v>82</v>
      </c>
      <c r="AV970" s="13" t="s">
        <v>82</v>
      </c>
      <c r="AW970" s="13" t="s">
        <v>33</v>
      </c>
      <c r="AX970" s="13" t="s">
        <v>72</v>
      </c>
      <c r="AY970" s="253" t="s">
        <v>128</v>
      </c>
    </row>
    <row r="971" s="13" customFormat="1">
      <c r="A971" s="13"/>
      <c r="B971" s="242"/>
      <c r="C971" s="243"/>
      <c r="D971" s="244" t="s">
        <v>470</v>
      </c>
      <c r="E971" s="245" t="s">
        <v>19</v>
      </c>
      <c r="F971" s="246" t="s">
        <v>2358</v>
      </c>
      <c r="G971" s="243"/>
      <c r="H971" s="247">
        <v>2.3999999999999999</v>
      </c>
      <c r="I971" s="248"/>
      <c r="J971" s="243"/>
      <c r="K971" s="243"/>
      <c r="L971" s="249"/>
      <c r="M971" s="250"/>
      <c r="N971" s="251"/>
      <c r="O971" s="251"/>
      <c r="P971" s="251"/>
      <c r="Q971" s="251"/>
      <c r="R971" s="251"/>
      <c r="S971" s="251"/>
      <c r="T971" s="252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53" t="s">
        <v>470</v>
      </c>
      <c r="AU971" s="253" t="s">
        <v>82</v>
      </c>
      <c r="AV971" s="13" t="s">
        <v>82</v>
      </c>
      <c r="AW971" s="13" t="s">
        <v>33</v>
      </c>
      <c r="AX971" s="13" t="s">
        <v>72</v>
      </c>
      <c r="AY971" s="253" t="s">
        <v>128</v>
      </c>
    </row>
    <row r="972" s="13" customFormat="1">
      <c r="A972" s="13"/>
      <c r="B972" s="242"/>
      <c r="C972" s="243"/>
      <c r="D972" s="244" t="s">
        <v>470</v>
      </c>
      <c r="E972" s="245" t="s">
        <v>19</v>
      </c>
      <c r="F972" s="246" t="s">
        <v>2359</v>
      </c>
      <c r="G972" s="243"/>
      <c r="H972" s="247">
        <v>11</v>
      </c>
      <c r="I972" s="248"/>
      <c r="J972" s="243"/>
      <c r="K972" s="243"/>
      <c r="L972" s="249"/>
      <c r="M972" s="250"/>
      <c r="N972" s="251"/>
      <c r="O972" s="251"/>
      <c r="P972" s="251"/>
      <c r="Q972" s="251"/>
      <c r="R972" s="251"/>
      <c r="S972" s="251"/>
      <c r="T972" s="252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53" t="s">
        <v>470</v>
      </c>
      <c r="AU972" s="253" t="s">
        <v>82</v>
      </c>
      <c r="AV972" s="13" t="s">
        <v>82</v>
      </c>
      <c r="AW972" s="13" t="s">
        <v>33</v>
      </c>
      <c r="AX972" s="13" t="s">
        <v>72</v>
      </c>
      <c r="AY972" s="253" t="s">
        <v>128</v>
      </c>
    </row>
    <row r="973" s="13" customFormat="1">
      <c r="A973" s="13"/>
      <c r="B973" s="242"/>
      <c r="C973" s="243"/>
      <c r="D973" s="244" t="s">
        <v>470</v>
      </c>
      <c r="E973" s="245" t="s">
        <v>19</v>
      </c>
      <c r="F973" s="246" t="s">
        <v>2360</v>
      </c>
      <c r="G973" s="243"/>
      <c r="H973" s="247">
        <v>10.4</v>
      </c>
      <c r="I973" s="248"/>
      <c r="J973" s="243"/>
      <c r="K973" s="243"/>
      <c r="L973" s="249"/>
      <c r="M973" s="250"/>
      <c r="N973" s="251"/>
      <c r="O973" s="251"/>
      <c r="P973" s="251"/>
      <c r="Q973" s="251"/>
      <c r="R973" s="251"/>
      <c r="S973" s="251"/>
      <c r="T973" s="252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53" t="s">
        <v>470</v>
      </c>
      <c r="AU973" s="253" t="s">
        <v>82</v>
      </c>
      <c r="AV973" s="13" t="s">
        <v>82</v>
      </c>
      <c r="AW973" s="13" t="s">
        <v>33</v>
      </c>
      <c r="AX973" s="13" t="s">
        <v>72</v>
      </c>
      <c r="AY973" s="253" t="s">
        <v>128</v>
      </c>
    </row>
    <row r="974" s="14" customFormat="1">
      <c r="A974" s="14"/>
      <c r="B974" s="254"/>
      <c r="C974" s="255"/>
      <c r="D974" s="244" t="s">
        <v>470</v>
      </c>
      <c r="E974" s="256" t="s">
        <v>19</v>
      </c>
      <c r="F974" s="257" t="s">
        <v>494</v>
      </c>
      <c r="G974" s="255"/>
      <c r="H974" s="258">
        <v>111.56</v>
      </c>
      <c r="I974" s="259"/>
      <c r="J974" s="255"/>
      <c r="K974" s="255"/>
      <c r="L974" s="260"/>
      <c r="M974" s="261"/>
      <c r="N974" s="262"/>
      <c r="O974" s="262"/>
      <c r="P974" s="262"/>
      <c r="Q974" s="262"/>
      <c r="R974" s="262"/>
      <c r="S974" s="262"/>
      <c r="T974" s="263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64" t="s">
        <v>470</v>
      </c>
      <c r="AU974" s="264" t="s">
        <v>82</v>
      </c>
      <c r="AV974" s="14" t="s">
        <v>430</v>
      </c>
      <c r="AW974" s="14" t="s">
        <v>33</v>
      </c>
      <c r="AX974" s="14" t="s">
        <v>80</v>
      </c>
      <c r="AY974" s="264" t="s">
        <v>128</v>
      </c>
    </row>
    <row r="975" s="2" customFormat="1" ht="16.5" customHeight="1">
      <c r="A975" s="40"/>
      <c r="B975" s="41"/>
      <c r="C975" s="226" t="s">
        <v>2361</v>
      </c>
      <c r="D975" s="226" t="s">
        <v>140</v>
      </c>
      <c r="E975" s="227" t="s">
        <v>2362</v>
      </c>
      <c r="F975" s="228" t="s">
        <v>2363</v>
      </c>
      <c r="G975" s="229" t="s">
        <v>524</v>
      </c>
      <c r="H975" s="230">
        <v>8.7750000000000004</v>
      </c>
      <c r="I975" s="231"/>
      <c r="J975" s="232">
        <f>ROUND(I975*H975,2)</f>
        <v>0</v>
      </c>
      <c r="K975" s="233"/>
      <c r="L975" s="234"/>
      <c r="M975" s="235" t="s">
        <v>19</v>
      </c>
      <c r="N975" s="236" t="s">
        <v>43</v>
      </c>
      <c r="O975" s="86"/>
      <c r="P975" s="217">
        <f>O975*H975</f>
        <v>0</v>
      </c>
      <c r="Q975" s="217">
        <v>0.017999999999999999</v>
      </c>
      <c r="R975" s="217">
        <f>Q975*H975</f>
        <v>0.15795000000000001</v>
      </c>
      <c r="S975" s="217">
        <v>0</v>
      </c>
      <c r="T975" s="218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19" t="s">
        <v>143</v>
      </c>
      <c r="AT975" s="219" t="s">
        <v>140</v>
      </c>
      <c r="AU975" s="219" t="s">
        <v>82</v>
      </c>
      <c r="AY975" s="19" t="s">
        <v>128</v>
      </c>
      <c r="BE975" s="220">
        <f>IF(N975="základní",J975,0)</f>
        <v>0</v>
      </c>
      <c r="BF975" s="220">
        <f>IF(N975="snížená",J975,0)</f>
        <v>0</v>
      </c>
      <c r="BG975" s="220">
        <f>IF(N975="zákl. přenesená",J975,0)</f>
        <v>0</v>
      </c>
      <c r="BH975" s="220">
        <f>IF(N975="sníž. přenesená",J975,0)</f>
        <v>0</v>
      </c>
      <c r="BI975" s="220">
        <f>IF(N975="nulová",J975,0)</f>
        <v>0</v>
      </c>
      <c r="BJ975" s="19" t="s">
        <v>80</v>
      </c>
      <c r="BK975" s="220">
        <f>ROUND(I975*H975,2)</f>
        <v>0</v>
      </c>
      <c r="BL975" s="19" t="s">
        <v>135</v>
      </c>
      <c r="BM975" s="219" t="s">
        <v>2364</v>
      </c>
    </row>
    <row r="976" s="13" customFormat="1">
      <c r="A976" s="13"/>
      <c r="B976" s="242"/>
      <c r="C976" s="243"/>
      <c r="D976" s="244" t="s">
        <v>470</v>
      </c>
      <c r="E976" s="245" t="s">
        <v>19</v>
      </c>
      <c r="F976" s="246" t="s">
        <v>2365</v>
      </c>
      <c r="G976" s="243"/>
      <c r="H976" s="247">
        <v>7.9770000000000003</v>
      </c>
      <c r="I976" s="248"/>
      <c r="J976" s="243"/>
      <c r="K976" s="243"/>
      <c r="L976" s="249"/>
      <c r="M976" s="250"/>
      <c r="N976" s="251"/>
      <c r="O976" s="251"/>
      <c r="P976" s="251"/>
      <c r="Q976" s="251"/>
      <c r="R976" s="251"/>
      <c r="S976" s="251"/>
      <c r="T976" s="252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53" t="s">
        <v>470</v>
      </c>
      <c r="AU976" s="253" t="s">
        <v>82</v>
      </c>
      <c r="AV976" s="13" t="s">
        <v>82</v>
      </c>
      <c r="AW976" s="13" t="s">
        <v>33</v>
      </c>
      <c r="AX976" s="13" t="s">
        <v>72</v>
      </c>
      <c r="AY976" s="253" t="s">
        <v>128</v>
      </c>
    </row>
    <row r="977" s="13" customFormat="1">
      <c r="A977" s="13"/>
      <c r="B977" s="242"/>
      <c r="C977" s="243"/>
      <c r="D977" s="244" t="s">
        <v>470</v>
      </c>
      <c r="E977" s="245" t="s">
        <v>19</v>
      </c>
      <c r="F977" s="246" t="s">
        <v>2366</v>
      </c>
      <c r="G977" s="243"/>
      <c r="H977" s="247">
        <v>8.7750000000000004</v>
      </c>
      <c r="I977" s="248"/>
      <c r="J977" s="243"/>
      <c r="K977" s="243"/>
      <c r="L977" s="249"/>
      <c r="M977" s="250"/>
      <c r="N977" s="251"/>
      <c r="O977" s="251"/>
      <c r="P977" s="251"/>
      <c r="Q977" s="251"/>
      <c r="R977" s="251"/>
      <c r="S977" s="251"/>
      <c r="T977" s="252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53" t="s">
        <v>470</v>
      </c>
      <c r="AU977" s="253" t="s">
        <v>82</v>
      </c>
      <c r="AV977" s="13" t="s">
        <v>82</v>
      </c>
      <c r="AW977" s="13" t="s">
        <v>33</v>
      </c>
      <c r="AX977" s="13" t="s">
        <v>80</v>
      </c>
      <c r="AY977" s="253" t="s">
        <v>128</v>
      </c>
    </row>
    <row r="978" s="2" customFormat="1" ht="16.5" customHeight="1">
      <c r="A978" s="40"/>
      <c r="B978" s="41"/>
      <c r="C978" s="207" t="s">
        <v>2367</v>
      </c>
      <c r="D978" s="207" t="s">
        <v>131</v>
      </c>
      <c r="E978" s="208" t="s">
        <v>2368</v>
      </c>
      <c r="F978" s="209" t="s">
        <v>2369</v>
      </c>
      <c r="G978" s="210" t="s">
        <v>524</v>
      </c>
      <c r="H978" s="211">
        <v>69.200000000000003</v>
      </c>
      <c r="I978" s="212"/>
      <c r="J978" s="213">
        <f>ROUND(I978*H978,2)</f>
        <v>0</v>
      </c>
      <c r="K978" s="214"/>
      <c r="L978" s="46"/>
      <c r="M978" s="215" t="s">
        <v>19</v>
      </c>
      <c r="N978" s="216" t="s">
        <v>43</v>
      </c>
      <c r="O978" s="86"/>
      <c r="P978" s="217">
        <f>O978*H978</f>
        <v>0</v>
      </c>
      <c r="Q978" s="217">
        <v>0</v>
      </c>
      <c r="R978" s="217">
        <f>Q978*H978</f>
        <v>0</v>
      </c>
      <c r="S978" s="217">
        <v>0.083169999999999994</v>
      </c>
      <c r="T978" s="218">
        <f>S978*H978</f>
        <v>5.7553640000000001</v>
      </c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R978" s="219" t="s">
        <v>135</v>
      </c>
      <c r="AT978" s="219" t="s">
        <v>131</v>
      </c>
      <c r="AU978" s="219" t="s">
        <v>82</v>
      </c>
      <c r="AY978" s="19" t="s">
        <v>128</v>
      </c>
      <c r="BE978" s="220">
        <f>IF(N978="základní",J978,0)</f>
        <v>0</v>
      </c>
      <c r="BF978" s="220">
        <f>IF(N978="snížená",J978,0)</f>
        <v>0</v>
      </c>
      <c r="BG978" s="220">
        <f>IF(N978="zákl. přenesená",J978,0)</f>
        <v>0</v>
      </c>
      <c r="BH978" s="220">
        <f>IF(N978="sníž. přenesená",J978,0)</f>
        <v>0</v>
      </c>
      <c r="BI978" s="220">
        <f>IF(N978="nulová",J978,0)</f>
        <v>0</v>
      </c>
      <c r="BJ978" s="19" t="s">
        <v>80</v>
      </c>
      <c r="BK978" s="220">
        <f>ROUND(I978*H978,2)</f>
        <v>0</v>
      </c>
      <c r="BL978" s="19" t="s">
        <v>135</v>
      </c>
      <c r="BM978" s="219" t="s">
        <v>2370</v>
      </c>
    </row>
    <row r="979" s="2" customFormat="1">
      <c r="A979" s="40"/>
      <c r="B979" s="41"/>
      <c r="C979" s="42"/>
      <c r="D979" s="221" t="s">
        <v>137</v>
      </c>
      <c r="E979" s="42"/>
      <c r="F979" s="222" t="s">
        <v>2371</v>
      </c>
      <c r="G979" s="42"/>
      <c r="H979" s="42"/>
      <c r="I979" s="223"/>
      <c r="J979" s="42"/>
      <c r="K979" s="42"/>
      <c r="L979" s="46"/>
      <c r="M979" s="224"/>
      <c r="N979" s="225"/>
      <c r="O979" s="86"/>
      <c r="P979" s="86"/>
      <c r="Q979" s="86"/>
      <c r="R979" s="86"/>
      <c r="S979" s="86"/>
      <c r="T979" s="87"/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T979" s="19" t="s">
        <v>137</v>
      </c>
      <c r="AU979" s="19" t="s">
        <v>82</v>
      </c>
    </row>
    <row r="980" s="13" customFormat="1">
      <c r="A980" s="13"/>
      <c r="B980" s="242"/>
      <c r="C980" s="243"/>
      <c r="D980" s="244" t="s">
        <v>470</v>
      </c>
      <c r="E980" s="245" t="s">
        <v>19</v>
      </c>
      <c r="F980" s="246" t="s">
        <v>2372</v>
      </c>
      <c r="G980" s="243"/>
      <c r="H980" s="247">
        <v>69.200000000000003</v>
      </c>
      <c r="I980" s="248"/>
      <c r="J980" s="243"/>
      <c r="K980" s="243"/>
      <c r="L980" s="249"/>
      <c r="M980" s="250"/>
      <c r="N980" s="251"/>
      <c r="O980" s="251"/>
      <c r="P980" s="251"/>
      <c r="Q980" s="251"/>
      <c r="R980" s="251"/>
      <c r="S980" s="251"/>
      <c r="T980" s="252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53" t="s">
        <v>470</v>
      </c>
      <c r="AU980" s="253" t="s">
        <v>82</v>
      </c>
      <c r="AV980" s="13" t="s">
        <v>82</v>
      </c>
      <c r="AW980" s="13" t="s">
        <v>33</v>
      </c>
      <c r="AX980" s="13" t="s">
        <v>80</v>
      </c>
      <c r="AY980" s="253" t="s">
        <v>128</v>
      </c>
    </row>
    <row r="981" s="2" customFormat="1" ht="24.15" customHeight="1">
      <c r="A981" s="40"/>
      <c r="B981" s="41"/>
      <c r="C981" s="207" t="s">
        <v>2373</v>
      </c>
      <c r="D981" s="207" t="s">
        <v>131</v>
      </c>
      <c r="E981" s="208" t="s">
        <v>2374</v>
      </c>
      <c r="F981" s="209" t="s">
        <v>2375</v>
      </c>
      <c r="G981" s="210" t="s">
        <v>524</v>
      </c>
      <c r="H981" s="211">
        <v>145.19999999999999</v>
      </c>
      <c r="I981" s="212"/>
      <c r="J981" s="213">
        <f>ROUND(I981*H981,2)</f>
        <v>0</v>
      </c>
      <c r="K981" s="214"/>
      <c r="L981" s="46"/>
      <c r="M981" s="215" t="s">
        <v>19</v>
      </c>
      <c r="N981" s="216" t="s">
        <v>43</v>
      </c>
      <c r="O981" s="86"/>
      <c r="P981" s="217">
        <f>O981*H981</f>
        <v>0</v>
      </c>
      <c r="Q981" s="217">
        <v>0.0063</v>
      </c>
      <c r="R981" s="217">
        <f>Q981*H981</f>
        <v>0.91475999999999991</v>
      </c>
      <c r="S981" s="217">
        <v>0</v>
      </c>
      <c r="T981" s="218">
        <f>S981*H981</f>
        <v>0</v>
      </c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R981" s="219" t="s">
        <v>135</v>
      </c>
      <c r="AT981" s="219" t="s">
        <v>131</v>
      </c>
      <c r="AU981" s="219" t="s">
        <v>82</v>
      </c>
      <c r="AY981" s="19" t="s">
        <v>128</v>
      </c>
      <c r="BE981" s="220">
        <f>IF(N981="základní",J981,0)</f>
        <v>0</v>
      </c>
      <c r="BF981" s="220">
        <f>IF(N981="snížená",J981,0)</f>
        <v>0</v>
      </c>
      <c r="BG981" s="220">
        <f>IF(N981="zákl. přenesená",J981,0)</f>
        <v>0</v>
      </c>
      <c r="BH981" s="220">
        <f>IF(N981="sníž. přenesená",J981,0)</f>
        <v>0</v>
      </c>
      <c r="BI981" s="220">
        <f>IF(N981="nulová",J981,0)</f>
        <v>0</v>
      </c>
      <c r="BJ981" s="19" t="s">
        <v>80</v>
      </c>
      <c r="BK981" s="220">
        <f>ROUND(I981*H981,2)</f>
        <v>0</v>
      </c>
      <c r="BL981" s="19" t="s">
        <v>135</v>
      </c>
      <c r="BM981" s="219" t="s">
        <v>2376</v>
      </c>
    </row>
    <row r="982" s="2" customFormat="1">
      <c r="A982" s="40"/>
      <c r="B982" s="41"/>
      <c r="C982" s="42"/>
      <c r="D982" s="221" t="s">
        <v>137</v>
      </c>
      <c r="E982" s="42"/>
      <c r="F982" s="222" t="s">
        <v>2377</v>
      </c>
      <c r="G982" s="42"/>
      <c r="H982" s="42"/>
      <c r="I982" s="223"/>
      <c r="J982" s="42"/>
      <c r="K982" s="42"/>
      <c r="L982" s="46"/>
      <c r="M982" s="224"/>
      <c r="N982" s="225"/>
      <c r="O982" s="86"/>
      <c r="P982" s="86"/>
      <c r="Q982" s="86"/>
      <c r="R982" s="86"/>
      <c r="S982" s="86"/>
      <c r="T982" s="87"/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T982" s="19" t="s">
        <v>137</v>
      </c>
      <c r="AU982" s="19" t="s">
        <v>82</v>
      </c>
    </row>
    <row r="983" s="15" customFormat="1">
      <c r="A983" s="15"/>
      <c r="B983" s="265"/>
      <c r="C983" s="266"/>
      <c r="D983" s="244" t="s">
        <v>470</v>
      </c>
      <c r="E983" s="267" t="s">
        <v>19</v>
      </c>
      <c r="F983" s="268" t="s">
        <v>2345</v>
      </c>
      <c r="G983" s="266"/>
      <c r="H983" s="267" t="s">
        <v>19</v>
      </c>
      <c r="I983" s="269"/>
      <c r="J983" s="266"/>
      <c r="K983" s="266"/>
      <c r="L983" s="270"/>
      <c r="M983" s="271"/>
      <c r="N983" s="272"/>
      <c r="O983" s="272"/>
      <c r="P983" s="272"/>
      <c r="Q983" s="272"/>
      <c r="R983" s="272"/>
      <c r="S983" s="272"/>
      <c r="T983" s="273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T983" s="274" t="s">
        <v>470</v>
      </c>
      <c r="AU983" s="274" t="s">
        <v>82</v>
      </c>
      <c r="AV983" s="15" t="s">
        <v>80</v>
      </c>
      <c r="AW983" s="15" t="s">
        <v>33</v>
      </c>
      <c r="AX983" s="15" t="s">
        <v>72</v>
      </c>
      <c r="AY983" s="274" t="s">
        <v>128</v>
      </c>
    </row>
    <row r="984" s="13" customFormat="1">
      <c r="A984" s="13"/>
      <c r="B984" s="242"/>
      <c r="C984" s="243"/>
      <c r="D984" s="244" t="s">
        <v>470</v>
      </c>
      <c r="E984" s="245" t="s">
        <v>19</v>
      </c>
      <c r="F984" s="246" t="s">
        <v>2346</v>
      </c>
      <c r="G984" s="243"/>
      <c r="H984" s="247">
        <v>90</v>
      </c>
      <c r="I984" s="248"/>
      <c r="J984" s="243"/>
      <c r="K984" s="243"/>
      <c r="L984" s="249"/>
      <c r="M984" s="250"/>
      <c r="N984" s="251"/>
      <c r="O984" s="251"/>
      <c r="P984" s="251"/>
      <c r="Q984" s="251"/>
      <c r="R984" s="251"/>
      <c r="S984" s="251"/>
      <c r="T984" s="252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53" t="s">
        <v>470</v>
      </c>
      <c r="AU984" s="253" t="s">
        <v>82</v>
      </c>
      <c r="AV984" s="13" t="s">
        <v>82</v>
      </c>
      <c r="AW984" s="13" t="s">
        <v>33</v>
      </c>
      <c r="AX984" s="13" t="s">
        <v>72</v>
      </c>
      <c r="AY984" s="253" t="s">
        <v>128</v>
      </c>
    </row>
    <row r="985" s="15" customFormat="1">
      <c r="A985" s="15"/>
      <c r="B985" s="265"/>
      <c r="C985" s="266"/>
      <c r="D985" s="244" t="s">
        <v>470</v>
      </c>
      <c r="E985" s="267" t="s">
        <v>19</v>
      </c>
      <c r="F985" s="268" t="s">
        <v>1534</v>
      </c>
      <c r="G985" s="266"/>
      <c r="H985" s="267" t="s">
        <v>19</v>
      </c>
      <c r="I985" s="269"/>
      <c r="J985" s="266"/>
      <c r="K985" s="266"/>
      <c r="L985" s="270"/>
      <c r="M985" s="271"/>
      <c r="N985" s="272"/>
      <c r="O985" s="272"/>
      <c r="P985" s="272"/>
      <c r="Q985" s="272"/>
      <c r="R985" s="272"/>
      <c r="S985" s="272"/>
      <c r="T985" s="273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274" t="s">
        <v>470</v>
      </c>
      <c r="AU985" s="274" t="s">
        <v>82</v>
      </c>
      <c r="AV985" s="15" t="s">
        <v>80</v>
      </c>
      <c r="AW985" s="15" t="s">
        <v>33</v>
      </c>
      <c r="AX985" s="15" t="s">
        <v>72</v>
      </c>
      <c r="AY985" s="274" t="s">
        <v>128</v>
      </c>
    </row>
    <row r="986" s="13" customFormat="1">
      <c r="A986" s="13"/>
      <c r="B986" s="242"/>
      <c r="C986" s="243"/>
      <c r="D986" s="244" t="s">
        <v>470</v>
      </c>
      <c r="E986" s="245" t="s">
        <v>19</v>
      </c>
      <c r="F986" s="246" t="s">
        <v>1566</v>
      </c>
      <c r="G986" s="243"/>
      <c r="H986" s="247">
        <v>34.100000000000001</v>
      </c>
      <c r="I986" s="248"/>
      <c r="J986" s="243"/>
      <c r="K986" s="243"/>
      <c r="L986" s="249"/>
      <c r="M986" s="250"/>
      <c r="N986" s="251"/>
      <c r="O986" s="251"/>
      <c r="P986" s="251"/>
      <c r="Q986" s="251"/>
      <c r="R986" s="251"/>
      <c r="S986" s="251"/>
      <c r="T986" s="252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53" t="s">
        <v>470</v>
      </c>
      <c r="AU986" s="253" t="s">
        <v>82</v>
      </c>
      <c r="AV986" s="13" t="s">
        <v>82</v>
      </c>
      <c r="AW986" s="13" t="s">
        <v>33</v>
      </c>
      <c r="AX986" s="13" t="s">
        <v>72</v>
      </c>
      <c r="AY986" s="253" t="s">
        <v>128</v>
      </c>
    </row>
    <row r="987" s="15" customFormat="1">
      <c r="A987" s="15"/>
      <c r="B987" s="265"/>
      <c r="C987" s="266"/>
      <c r="D987" s="244" t="s">
        <v>470</v>
      </c>
      <c r="E987" s="267" t="s">
        <v>19</v>
      </c>
      <c r="F987" s="268" t="s">
        <v>1536</v>
      </c>
      <c r="G987" s="266"/>
      <c r="H987" s="267" t="s">
        <v>19</v>
      </c>
      <c r="I987" s="269"/>
      <c r="J987" s="266"/>
      <c r="K987" s="266"/>
      <c r="L987" s="270"/>
      <c r="M987" s="271"/>
      <c r="N987" s="272"/>
      <c r="O987" s="272"/>
      <c r="P987" s="272"/>
      <c r="Q987" s="272"/>
      <c r="R987" s="272"/>
      <c r="S987" s="272"/>
      <c r="T987" s="273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15"/>
      <c r="AT987" s="274" t="s">
        <v>470</v>
      </c>
      <c r="AU987" s="274" t="s">
        <v>82</v>
      </c>
      <c r="AV987" s="15" t="s">
        <v>80</v>
      </c>
      <c r="AW987" s="15" t="s">
        <v>33</v>
      </c>
      <c r="AX987" s="15" t="s">
        <v>72</v>
      </c>
      <c r="AY987" s="274" t="s">
        <v>128</v>
      </c>
    </row>
    <row r="988" s="13" customFormat="1">
      <c r="A988" s="13"/>
      <c r="B988" s="242"/>
      <c r="C988" s="243"/>
      <c r="D988" s="244" t="s">
        <v>470</v>
      </c>
      <c r="E988" s="245" t="s">
        <v>19</v>
      </c>
      <c r="F988" s="246" t="s">
        <v>1891</v>
      </c>
      <c r="G988" s="243"/>
      <c r="H988" s="247">
        <v>13.6</v>
      </c>
      <c r="I988" s="248"/>
      <c r="J988" s="243"/>
      <c r="K988" s="243"/>
      <c r="L988" s="249"/>
      <c r="M988" s="250"/>
      <c r="N988" s="251"/>
      <c r="O988" s="251"/>
      <c r="P988" s="251"/>
      <c r="Q988" s="251"/>
      <c r="R988" s="251"/>
      <c r="S988" s="251"/>
      <c r="T988" s="252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53" t="s">
        <v>470</v>
      </c>
      <c r="AU988" s="253" t="s">
        <v>82</v>
      </c>
      <c r="AV988" s="13" t="s">
        <v>82</v>
      </c>
      <c r="AW988" s="13" t="s">
        <v>33</v>
      </c>
      <c r="AX988" s="13" t="s">
        <v>72</v>
      </c>
      <c r="AY988" s="253" t="s">
        <v>128</v>
      </c>
    </row>
    <row r="989" s="15" customFormat="1">
      <c r="A989" s="15"/>
      <c r="B989" s="265"/>
      <c r="C989" s="266"/>
      <c r="D989" s="244" t="s">
        <v>470</v>
      </c>
      <c r="E989" s="267" t="s">
        <v>19</v>
      </c>
      <c r="F989" s="268" t="s">
        <v>1538</v>
      </c>
      <c r="G989" s="266"/>
      <c r="H989" s="267" t="s">
        <v>19</v>
      </c>
      <c r="I989" s="269"/>
      <c r="J989" s="266"/>
      <c r="K989" s="266"/>
      <c r="L989" s="270"/>
      <c r="M989" s="271"/>
      <c r="N989" s="272"/>
      <c r="O989" s="272"/>
      <c r="P989" s="272"/>
      <c r="Q989" s="272"/>
      <c r="R989" s="272"/>
      <c r="S989" s="272"/>
      <c r="T989" s="273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T989" s="274" t="s">
        <v>470</v>
      </c>
      <c r="AU989" s="274" t="s">
        <v>82</v>
      </c>
      <c r="AV989" s="15" t="s">
        <v>80</v>
      </c>
      <c r="AW989" s="15" t="s">
        <v>33</v>
      </c>
      <c r="AX989" s="15" t="s">
        <v>72</v>
      </c>
      <c r="AY989" s="274" t="s">
        <v>128</v>
      </c>
    </row>
    <row r="990" s="13" customFormat="1">
      <c r="A990" s="13"/>
      <c r="B990" s="242"/>
      <c r="C990" s="243"/>
      <c r="D990" s="244" t="s">
        <v>470</v>
      </c>
      <c r="E990" s="245" t="s">
        <v>19</v>
      </c>
      <c r="F990" s="246" t="s">
        <v>1567</v>
      </c>
      <c r="G990" s="243"/>
      <c r="H990" s="247">
        <v>7.5</v>
      </c>
      <c r="I990" s="248"/>
      <c r="J990" s="243"/>
      <c r="K990" s="243"/>
      <c r="L990" s="249"/>
      <c r="M990" s="250"/>
      <c r="N990" s="251"/>
      <c r="O990" s="251"/>
      <c r="P990" s="251"/>
      <c r="Q990" s="251"/>
      <c r="R990" s="251"/>
      <c r="S990" s="251"/>
      <c r="T990" s="252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53" t="s">
        <v>470</v>
      </c>
      <c r="AU990" s="253" t="s">
        <v>82</v>
      </c>
      <c r="AV990" s="13" t="s">
        <v>82</v>
      </c>
      <c r="AW990" s="13" t="s">
        <v>33</v>
      </c>
      <c r="AX990" s="13" t="s">
        <v>72</v>
      </c>
      <c r="AY990" s="253" t="s">
        <v>128</v>
      </c>
    </row>
    <row r="991" s="14" customFormat="1">
      <c r="A991" s="14"/>
      <c r="B991" s="254"/>
      <c r="C991" s="255"/>
      <c r="D991" s="244" t="s">
        <v>470</v>
      </c>
      <c r="E991" s="256" t="s">
        <v>19</v>
      </c>
      <c r="F991" s="257" t="s">
        <v>494</v>
      </c>
      <c r="G991" s="255"/>
      <c r="H991" s="258">
        <v>145.19999999999999</v>
      </c>
      <c r="I991" s="259"/>
      <c r="J991" s="255"/>
      <c r="K991" s="255"/>
      <c r="L991" s="260"/>
      <c r="M991" s="261"/>
      <c r="N991" s="262"/>
      <c r="O991" s="262"/>
      <c r="P991" s="262"/>
      <c r="Q991" s="262"/>
      <c r="R991" s="262"/>
      <c r="S991" s="262"/>
      <c r="T991" s="263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64" t="s">
        <v>470</v>
      </c>
      <c r="AU991" s="264" t="s">
        <v>82</v>
      </c>
      <c r="AV991" s="14" t="s">
        <v>430</v>
      </c>
      <c r="AW991" s="14" t="s">
        <v>33</v>
      </c>
      <c r="AX991" s="14" t="s">
        <v>80</v>
      </c>
      <c r="AY991" s="264" t="s">
        <v>128</v>
      </c>
    </row>
    <row r="992" s="2" customFormat="1" ht="16.5" customHeight="1">
      <c r="A992" s="40"/>
      <c r="B992" s="41"/>
      <c r="C992" s="226" t="s">
        <v>2378</v>
      </c>
      <c r="D992" s="226" t="s">
        <v>140</v>
      </c>
      <c r="E992" s="227" t="s">
        <v>2362</v>
      </c>
      <c r="F992" s="228" t="s">
        <v>2363</v>
      </c>
      <c r="G992" s="229" t="s">
        <v>524</v>
      </c>
      <c r="H992" s="230">
        <v>159.72</v>
      </c>
      <c r="I992" s="231"/>
      <c r="J992" s="232">
        <f>ROUND(I992*H992,2)</f>
        <v>0</v>
      </c>
      <c r="K992" s="233"/>
      <c r="L992" s="234"/>
      <c r="M992" s="235" t="s">
        <v>19</v>
      </c>
      <c r="N992" s="236" t="s">
        <v>43</v>
      </c>
      <c r="O992" s="86"/>
      <c r="P992" s="217">
        <f>O992*H992</f>
        <v>0</v>
      </c>
      <c r="Q992" s="217">
        <v>0.017999999999999999</v>
      </c>
      <c r="R992" s="217">
        <f>Q992*H992</f>
        <v>2.8749599999999997</v>
      </c>
      <c r="S992" s="217">
        <v>0</v>
      </c>
      <c r="T992" s="218">
        <f>S992*H992</f>
        <v>0</v>
      </c>
      <c r="U992" s="40"/>
      <c r="V992" s="40"/>
      <c r="W992" s="40"/>
      <c r="X992" s="40"/>
      <c r="Y992" s="40"/>
      <c r="Z992" s="40"/>
      <c r="AA992" s="40"/>
      <c r="AB992" s="40"/>
      <c r="AC992" s="40"/>
      <c r="AD992" s="40"/>
      <c r="AE992" s="40"/>
      <c r="AR992" s="219" t="s">
        <v>143</v>
      </c>
      <c r="AT992" s="219" t="s">
        <v>140</v>
      </c>
      <c r="AU992" s="219" t="s">
        <v>82</v>
      </c>
      <c r="AY992" s="19" t="s">
        <v>128</v>
      </c>
      <c r="BE992" s="220">
        <f>IF(N992="základní",J992,0)</f>
        <v>0</v>
      </c>
      <c r="BF992" s="220">
        <f>IF(N992="snížená",J992,0)</f>
        <v>0</v>
      </c>
      <c r="BG992" s="220">
        <f>IF(N992="zákl. přenesená",J992,0)</f>
        <v>0</v>
      </c>
      <c r="BH992" s="220">
        <f>IF(N992="sníž. přenesená",J992,0)</f>
        <v>0</v>
      </c>
      <c r="BI992" s="220">
        <f>IF(N992="nulová",J992,0)</f>
        <v>0</v>
      </c>
      <c r="BJ992" s="19" t="s">
        <v>80</v>
      </c>
      <c r="BK992" s="220">
        <f>ROUND(I992*H992,2)</f>
        <v>0</v>
      </c>
      <c r="BL992" s="19" t="s">
        <v>135</v>
      </c>
      <c r="BM992" s="219" t="s">
        <v>2379</v>
      </c>
    </row>
    <row r="993" s="13" customFormat="1">
      <c r="A993" s="13"/>
      <c r="B993" s="242"/>
      <c r="C993" s="243"/>
      <c r="D993" s="244" t="s">
        <v>470</v>
      </c>
      <c r="E993" s="245" t="s">
        <v>19</v>
      </c>
      <c r="F993" s="246" t="s">
        <v>2380</v>
      </c>
      <c r="G993" s="243"/>
      <c r="H993" s="247">
        <v>159.72</v>
      </c>
      <c r="I993" s="248"/>
      <c r="J993" s="243"/>
      <c r="K993" s="243"/>
      <c r="L993" s="249"/>
      <c r="M993" s="250"/>
      <c r="N993" s="251"/>
      <c r="O993" s="251"/>
      <c r="P993" s="251"/>
      <c r="Q993" s="251"/>
      <c r="R993" s="251"/>
      <c r="S993" s="251"/>
      <c r="T993" s="252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53" t="s">
        <v>470</v>
      </c>
      <c r="AU993" s="253" t="s">
        <v>82</v>
      </c>
      <c r="AV993" s="13" t="s">
        <v>82</v>
      </c>
      <c r="AW993" s="13" t="s">
        <v>33</v>
      </c>
      <c r="AX993" s="13" t="s">
        <v>80</v>
      </c>
      <c r="AY993" s="253" t="s">
        <v>128</v>
      </c>
    </row>
    <row r="994" s="2" customFormat="1" ht="24.15" customHeight="1">
      <c r="A994" s="40"/>
      <c r="B994" s="41"/>
      <c r="C994" s="207" t="s">
        <v>2381</v>
      </c>
      <c r="D994" s="207" t="s">
        <v>131</v>
      </c>
      <c r="E994" s="208" t="s">
        <v>2382</v>
      </c>
      <c r="F994" s="209" t="s">
        <v>2383</v>
      </c>
      <c r="G994" s="210" t="s">
        <v>155</v>
      </c>
      <c r="H994" s="237"/>
      <c r="I994" s="212"/>
      <c r="J994" s="213">
        <f>ROUND(I994*H994,2)</f>
        <v>0</v>
      </c>
      <c r="K994" s="214"/>
      <c r="L994" s="46"/>
      <c r="M994" s="215" t="s">
        <v>19</v>
      </c>
      <c r="N994" s="216" t="s">
        <v>43</v>
      </c>
      <c r="O994" s="86"/>
      <c r="P994" s="217">
        <f>O994*H994</f>
        <v>0</v>
      </c>
      <c r="Q994" s="217">
        <v>0</v>
      </c>
      <c r="R994" s="217">
        <f>Q994*H994</f>
        <v>0</v>
      </c>
      <c r="S994" s="217">
        <v>0</v>
      </c>
      <c r="T994" s="218">
        <f>S994*H994</f>
        <v>0</v>
      </c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R994" s="219" t="s">
        <v>135</v>
      </c>
      <c r="AT994" s="219" t="s">
        <v>131</v>
      </c>
      <c r="AU994" s="219" t="s">
        <v>82</v>
      </c>
      <c r="AY994" s="19" t="s">
        <v>128</v>
      </c>
      <c r="BE994" s="220">
        <f>IF(N994="základní",J994,0)</f>
        <v>0</v>
      </c>
      <c r="BF994" s="220">
        <f>IF(N994="snížená",J994,0)</f>
        <v>0</v>
      </c>
      <c r="BG994" s="220">
        <f>IF(N994="zákl. přenesená",J994,0)</f>
        <v>0</v>
      </c>
      <c r="BH994" s="220">
        <f>IF(N994="sníž. přenesená",J994,0)</f>
        <v>0</v>
      </c>
      <c r="BI994" s="220">
        <f>IF(N994="nulová",J994,0)</f>
        <v>0</v>
      </c>
      <c r="BJ994" s="19" t="s">
        <v>80</v>
      </c>
      <c r="BK994" s="220">
        <f>ROUND(I994*H994,2)</f>
        <v>0</v>
      </c>
      <c r="BL994" s="19" t="s">
        <v>135</v>
      </c>
      <c r="BM994" s="219" t="s">
        <v>2384</v>
      </c>
    </row>
    <row r="995" s="2" customFormat="1">
      <c r="A995" s="40"/>
      <c r="B995" s="41"/>
      <c r="C995" s="42"/>
      <c r="D995" s="221" t="s">
        <v>137</v>
      </c>
      <c r="E995" s="42"/>
      <c r="F995" s="222" t="s">
        <v>2385</v>
      </c>
      <c r="G995" s="42"/>
      <c r="H995" s="42"/>
      <c r="I995" s="223"/>
      <c r="J995" s="42"/>
      <c r="K995" s="42"/>
      <c r="L995" s="46"/>
      <c r="M995" s="224"/>
      <c r="N995" s="225"/>
      <c r="O995" s="86"/>
      <c r="P995" s="86"/>
      <c r="Q995" s="86"/>
      <c r="R995" s="86"/>
      <c r="S995" s="86"/>
      <c r="T995" s="87"/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T995" s="19" t="s">
        <v>137</v>
      </c>
      <c r="AU995" s="19" t="s">
        <v>82</v>
      </c>
    </row>
    <row r="996" s="12" customFormat="1" ht="22.8" customHeight="1">
      <c r="A996" s="12"/>
      <c r="B996" s="191"/>
      <c r="C996" s="192"/>
      <c r="D996" s="193" t="s">
        <v>71</v>
      </c>
      <c r="E996" s="205" t="s">
        <v>2386</v>
      </c>
      <c r="F996" s="205" t="s">
        <v>2387</v>
      </c>
      <c r="G996" s="192"/>
      <c r="H996" s="192"/>
      <c r="I996" s="195"/>
      <c r="J996" s="206">
        <f>BK996</f>
        <v>0</v>
      </c>
      <c r="K996" s="192"/>
      <c r="L996" s="197"/>
      <c r="M996" s="198"/>
      <c r="N996" s="199"/>
      <c r="O996" s="199"/>
      <c r="P996" s="200">
        <f>SUM(P997:P1003)</f>
        <v>0</v>
      </c>
      <c r="Q996" s="199"/>
      <c r="R996" s="200">
        <f>SUM(R997:R1003)</f>
        <v>0</v>
      </c>
      <c r="S996" s="199"/>
      <c r="T996" s="201">
        <f>SUM(T997:T1003)</f>
        <v>0.056280000000000004</v>
      </c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R996" s="202" t="s">
        <v>82</v>
      </c>
      <c r="AT996" s="203" t="s">
        <v>71</v>
      </c>
      <c r="AU996" s="203" t="s">
        <v>80</v>
      </c>
      <c r="AY996" s="202" t="s">
        <v>128</v>
      </c>
      <c r="BK996" s="204">
        <f>SUM(BK997:BK1003)</f>
        <v>0</v>
      </c>
    </row>
    <row r="997" s="2" customFormat="1" ht="16.5" customHeight="1">
      <c r="A997" s="40"/>
      <c r="B997" s="41"/>
      <c r="C997" s="207" t="s">
        <v>2388</v>
      </c>
      <c r="D997" s="207" t="s">
        <v>131</v>
      </c>
      <c r="E997" s="208" t="s">
        <v>2389</v>
      </c>
      <c r="F997" s="209" t="s">
        <v>2390</v>
      </c>
      <c r="G997" s="210" t="s">
        <v>524</v>
      </c>
      <c r="H997" s="211">
        <v>17.100000000000001</v>
      </c>
      <c r="I997" s="212"/>
      <c r="J997" s="213">
        <f>ROUND(I997*H997,2)</f>
        <v>0</v>
      </c>
      <c r="K997" s="214"/>
      <c r="L997" s="46"/>
      <c r="M997" s="215" t="s">
        <v>19</v>
      </c>
      <c r="N997" s="216" t="s">
        <v>43</v>
      </c>
      <c r="O997" s="86"/>
      <c r="P997" s="217">
        <f>O997*H997</f>
        <v>0</v>
      </c>
      <c r="Q997" s="217">
        <v>0</v>
      </c>
      <c r="R997" s="217">
        <f>Q997*H997</f>
        <v>0</v>
      </c>
      <c r="S997" s="217">
        <v>0.0030000000000000001</v>
      </c>
      <c r="T997" s="218">
        <f>S997*H997</f>
        <v>0.051300000000000005</v>
      </c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R997" s="219" t="s">
        <v>135</v>
      </c>
      <c r="AT997" s="219" t="s">
        <v>131</v>
      </c>
      <c r="AU997" s="219" t="s">
        <v>82</v>
      </c>
      <c r="AY997" s="19" t="s">
        <v>128</v>
      </c>
      <c r="BE997" s="220">
        <f>IF(N997="základní",J997,0)</f>
        <v>0</v>
      </c>
      <c r="BF997" s="220">
        <f>IF(N997="snížená",J997,0)</f>
        <v>0</v>
      </c>
      <c r="BG997" s="220">
        <f>IF(N997="zákl. přenesená",J997,0)</f>
        <v>0</v>
      </c>
      <c r="BH997" s="220">
        <f>IF(N997="sníž. přenesená",J997,0)</f>
        <v>0</v>
      </c>
      <c r="BI997" s="220">
        <f>IF(N997="nulová",J997,0)</f>
        <v>0</v>
      </c>
      <c r="BJ997" s="19" t="s">
        <v>80</v>
      </c>
      <c r="BK997" s="220">
        <f>ROUND(I997*H997,2)</f>
        <v>0</v>
      </c>
      <c r="BL997" s="19" t="s">
        <v>135</v>
      </c>
      <c r="BM997" s="219" t="s">
        <v>2391</v>
      </c>
    </row>
    <row r="998" s="2" customFormat="1">
      <c r="A998" s="40"/>
      <c r="B998" s="41"/>
      <c r="C998" s="42"/>
      <c r="D998" s="221" t="s">
        <v>137</v>
      </c>
      <c r="E998" s="42"/>
      <c r="F998" s="222" t="s">
        <v>2392</v>
      </c>
      <c r="G998" s="42"/>
      <c r="H998" s="42"/>
      <c r="I998" s="223"/>
      <c r="J998" s="42"/>
      <c r="K998" s="42"/>
      <c r="L998" s="46"/>
      <c r="M998" s="224"/>
      <c r="N998" s="225"/>
      <c r="O998" s="86"/>
      <c r="P998" s="86"/>
      <c r="Q998" s="86"/>
      <c r="R998" s="86"/>
      <c r="S998" s="86"/>
      <c r="T998" s="87"/>
      <c r="U998" s="40"/>
      <c r="V998" s="40"/>
      <c r="W998" s="40"/>
      <c r="X998" s="40"/>
      <c r="Y998" s="40"/>
      <c r="Z998" s="40"/>
      <c r="AA998" s="40"/>
      <c r="AB998" s="40"/>
      <c r="AC998" s="40"/>
      <c r="AD998" s="40"/>
      <c r="AE998" s="40"/>
      <c r="AT998" s="19" t="s">
        <v>137</v>
      </c>
      <c r="AU998" s="19" t="s">
        <v>82</v>
      </c>
    </row>
    <row r="999" s="2" customFormat="1" ht="16.5" customHeight="1">
      <c r="A999" s="40"/>
      <c r="B999" s="41"/>
      <c r="C999" s="207" t="s">
        <v>2393</v>
      </c>
      <c r="D999" s="207" t="s">
        <v>131</v>
      </c>
      <c r="E999" s="208" t="s">
        <v>2394</v>
      </c>
      <c r="F999" s="209" t="s">
        <v>2395</v>
      </c>
      <c r="G999" s="210" t="s">
        <v>134</v>
      </c>
      <c r="H999" s="211">
        <v>16.600000000000001</v>
      </c>
      <c r="I999" s="212"/>
      <c r="J999" s="213">
        <f>ROUND(I999*H999,2)</f>
        <v>0</v>
      </c>
      <c r="K999" s="214"/>
      <c r="L999" s="46"/>
      <c r="M999" s="215" t="s">
        <v>19</v>
      </c>
      <c r="N999" s="216" t="s">
        <v>43</v>
      </c>
      <c r="O999" s="86"/>
      <c r="P999" s="217">
        <f>O999*H999</f>
        <v>0</v>
      </c>
      <c r="Q999" s="217">
        <v>0</v>
      </c>
      <c r="R999" s="217">
        <f>Q999*H999</f>
        <v>0</v>
      </c>
      <c r="S999" s="217">
        <v>0.00029999999999999997</v>
      </c>
      <c r="T999" s="218">
        <f>S999*H999</f>
        <v>0.0049800000000000001</v>
      </c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R999" s="219" t="s">
        <v>135</v>
      </c>
      <c r="AT999" s="219" t="s">
        <v>131</v>
      </c>
      <c r="AU999" s="219" t="s">
        <v>82</v>
      </c>
      <c r="AY999" s="19" t="s">
        <v>128</v>
      </c>
      <c r="BE999" s="220">
        <f>IF(N999="základní",J999,0)</f>
        <v>0</v>
      </c>
      <c r="BF999" s="220">
        <f>IF(N999="snížená",J999,0)</f>
        <v>0</v>
      </c>
      <c r="BG999" s="220">
        <f>IF(N999="zákl. přenesená",J999,0)</f>
        <v>0</v>
      </c>
      <c r="BH999" s="220">
        <f>IF(N999="sníž. přenesená",J999,0)</f>
        <v>0</v>
      </c>
      <c r="BI999" s="220">
        <f>IF(N999="nulová",J999,0)</f>
        <v>0</v>
      </c>
      <c r="BJ999" s="19" t="s">
        <v>80</v>
      </c>
      <c r="BK999" s="220">
        <f>ROUND(I999*H999,2)</f>
        <v>0</v>
      </c>
      <c r="BL999" s="19" t="s">
        <v>135</v>
      </c>
      <c r="BM999" s="219" t="s">
        <v>2396</v>
      </c>
    </row>
    <row r="1000" s="2" customFormat="1">
      <c r="A1000" s="40"/>
      <c r="B1000" s="41"/>
      <c r="C1000" s="42"/>
      <c r="D1000" s="221" t="s">
        <v>137</v>
      </c>
      <c r="E1000" s="42"/>
      <c r="F1000" s="222" t="s">
        <v>2397</v>
      </c>
      <c r="G1000" s="42"/>
      <c r="H1000" s="42"/>
      <c r="I1000" s="223"/>
      <c r="J1000" s="42"/>
      <c r="K1000" s="42"/>
      <c r="L1000" s="46"/>
      <c r="M1000" s="224"/>
      <c r="N1000" s="225"/>
      <c r="O1000" s="86"/>
      <c r="P1000" s="86"/>
      <c r="Q1000" s="86"/>
      <c r="R1000" s="86"/>
      <c r="S1000" s="86"/>
      <c r="T1000" s="87"/>
      <c r="U1000" s="40"/>
      <c r="V1000" s="40"/>
      <c r="W1000" s="40"/>
      <c r="X1000" s="40"/>
      <c r="Y1000" s="40"/>
      <c r="Z1000" s="40"/>
      <c r="AA1000" s="40"/>
      <c r="AB1000" s="40"/>
      <c r="AC1000" s="40"/>
      <c r="AD1000" s="40"/>
      <c r="AE1000" s="40"/>
      <c r="AT1000" s="19" t="s">
        <v>137</v>
      </c>
      <c r="AU1000" s="19" t="s">
        <v>82</v>
      </c>
    </row>
    <row r="1001" s="13" customFormat="1">
      <c r="A1001" s="13"/>
      <c r="B1001" s="242"/>
      <c r="C1001" s="243"/>
      <c r="D1001" s="244" t="s">
        <v>470</v>
      </c>
      <c r="E1001" s="245" t="s">
        <v>19</v>
      </c>
      <c r="F1001" s="246" t="s">
        <v>2398</v>
      </c>
      <c r="G1001" s="243"/>
      <c r="H1001" s="247">
        <v>16.600000000000001</v>
      </c>
      <c r="I1001" s="248"/>
      <c r="J1001" s="243"/>
      <c r="K1001" s="243"/>
      <c r="L1001" s="249"/>
      <c r="M1001" s="250"/>
      <c r="N1001" s="251"/>
      <c r="O1001" s="251"/>
      <c r="P1001" s="251"/>
      <c r="Q1001" s="251"/>
      <c r="R1001" s="251"/>
      <c r="S1001" s="251"/>
      <c r="T1001" s="252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53" t="s">
        <v>470</v>
      </c>
      <c r="AU1001" s="253" t="s">
        <v>82</v>
      </c>
      <c r="AV1001" s="13" t="s">
        <v>82</v>
      </c>
      <c r="AW1001" s="13" t="s">
        <v>33</v>
      </c>
      <c r="AX1001" s="13" t="s">
        <v>80</v>
      </c>
      <c r="AY1001" s="253" t="s">
        <v>128</v>
      </c>
    </row>
    <row r="1002" s="2" customFormat="1" ht="16.5" customHeight="1">
      <c r="A1002" s="40"/>
      <c r="B1002" s="41"/>
      <c r="C1002" s="207" t="s">
        <v>2399</v>
      </c>
      <c r="D1002" s="207" t="s">
        <v>131</v>
      </c>
      <c r="E1002" s="208" t="s">
        <v>2400</v>
      </c>
      <c r="F1002" s="209" t="s">
        <v>2401</v>
      </c>
      <c r="G1002" s="210" t="s">
        <v>524</v>
      </c>
      <c r="H1002" s="211">
        <v>17.100000000000001</v>
      </c>
      <c r="I1002" s="212"/>
      <c r="J1002" s="213">
        <f>ROUND(I1002*H1002,2)</f>
        <v>0</v>
      </c>
      <c r="K1002" s="214"/>
      <c r="L1002" s="46"/>
      <c r="M1002" s="215" t="s">
        <v>19</v>
      </c>
      <c r="N1002" s="216" t="s">
        <v>43</v>
      </c>
      <c r="O1002" s="86"/>
      <c r="P1002" s="217">
        <f>O1002*H1002</f>
        <v>0</v>
      </c>
      <c r="Q1002" s="217">
        <v>0</v>
      </c>
      <c r="R1002" s="217">
        <f>Q1002*H1002</f>
        <v>0</v>
      </c>
      <c r="S1002" s="217">
        <v>0</v>
      </c>
      <c r="T1002" s="218">
        <f>S1002*H1002</f>
        <v>0</v>
      </c>
      <c r="U1002" s="40"/>
      <c r="V1002" s="40"/>
      <c r="W1002" s="40"/>
      <c r="X1002" s="40"/>
      <c r="Y1002" s="40"/>
      <c r="Z1002" s="40"/>
      <c r="AA1002" s="40"/>
      <c r="AB1002" s="40"/>
      <c r="AC1002" s="40"/>
      <c r="AD1002" s="40"/>
      <c r="AE1002" s="40"/>
      <c r="AR1002" s="219" t="s">
        <v>135</v>
      </c>
      <c r="AT1002" s="219" t="s">
        <v>131</v>
      </c>
      <c r="AU1002" s="219" t="s">
        <v>82</v>
      </c>
      <c r="AY1002" s="19" t="s">
        <v>128</v>
      </c>
      <c r="BE1002" s="220">
        <f>IF(N1002="základní",J1002,0)</f>
        <v>0</v>
      </c>
      <c r="BF1002" s="220">
        <f>IF(N1002="snížená",J1002,0)</f>
        <v>0</v>
      </c>
      <c r="BG1002" s="220">
        <f>IF(N1002="zákl. přenesená",J1002,0)</f>
        <v>0</v>
      </c>
      <c r="BH1002" s="220">
        <f>IF(N1002="sníž. přenesená",J1002,0)</f>
        <v>0</v>
      </c>
      <c r="BI1002" s="220">
        <f>IF(N1002="nulová",J1002,0)</f>
        <v>0</v>
      </c>
      <c r="BJ1002" s="19" t="s">
        <v>80</v>
      </c>
      <c r="BK1002" s="220">
        <f>ROUND(I1002*H1002,2)</f>
        <v>0</v>
      </c>
      <c r="BL1002" s="19" t="s">
        <v>135</v>
      </c>
      <c r="BM1002" s="219" t="s">
        <v>2402</v>
      </c>
    </row>
    <row r="1003" s="2" customFormat="1">
      <c r="A1003" s="40"/>
      <c r="B1003" s="41"/>
      <c r="C1003" s="42"/>
      <c r="D1003" s="221" t="s">
        <v>137</v>
      </c>
      <c r="E1003" s="42"/>
      <c r="F1003" s="222" t="s">
        <v>2403</v>
      </c>
      <c r="G1003" s="42"/>
      <c r="H1003" s="42"/>
      <c r="I1003" s="223"/>
      <c r="J1003" s="42"/>
      <c r="K1003" s="42"/>
      <c r="L1003" s="46"/>
      <c r="M1003" s="224"/>
      <c r="N1003" s="225"/>
      <c r="O1003" s="86"/>
      <c r="P1003" s="86"/>
      <c r="Q1003" s="86"/>
      <c r="R1003" s="86"/>
      <c r="S1003" s="86"/>
      <c r="T1003" s="87"/>
      <c r="U1003" s="40"/>
      <c r="V1003" s="40"/>
      <c r="W1003" s="40"/>
      <c r="X1003" s="40"/>
      <c r="Y1003" s="40"/>
      <c r="Z1003" s="40"/>
      <c r="AA1003" s="40"/>
      <c r="AB1003" s="40"/>
      <c r="AC1003" s="40"/>
      <c r="AD1003" s="40"/>
      <c r="AE1003" s="40"/>
      <c r="AT1003" s="19" t="s">
        <v>137</v>
      </c>
      <c r="AU1003" s="19" t="s">
        <v>82</v>
      </c>
    </row>
    <row r="1004" s="12" customFormat="1" ht="22.8" customHeight="1">
      <c r="A1004" s="12"/>
      <c r="B1004" s="191"/>
      <c r="C1004" s="192"/>
      <c r="D1004" s="193" t="s">
        <v>71</v>
      </c>
      <c r="E1004" s="205" t="s">
        <v>1051</v>
      </c>
      <c r="F1004" s="205" t="s">
        <v>1052</v>
      </c>
      <c r="G1004" s="192"/>
      <c r="H1004" s="192"/>
      <c r="I1004" s="195"/>
      <c r="J1004" s="206">
        <f>BK1004</f>
        <v>0</v>
      </c>
      <c r="K1004" s="192"/>
      <c r="L1004" s="197"/>
      <c r="M1004" s="198"/>
      <c r="N1004" s="199"/>
      <c r="O1004" s="199"/>
      <c r="P1004" s="200">
        <f>SUM(P1005:P1059)</f>
        <v>0</v>
      </c>
      <c r="Q1004" s="199"/>
      <c r="R1004" s="200">
        <f>SUM(R1005:R1059)</f>
        <v>2.8523082</v>
      </c>
      <c r="S1004" s="199"/>
      <c r="T1004" s="201">
        <f>SUM(T1005:T1059)</f>
        <v>0</v>
      </c>
      <c r="U1004" s="12"/>
      <c r="V1004" s="12"/>
      <c r="W1004" s="12"/>
      <c r="X1004" s="12"/>
      <c r="Y1004" s="12"/>
      <c r="Z1004" s="12"/>
      <c r="AA1004" s="12"/>
      <c r="AB1004" s="12"/>
      <c r="AC1004" s="12"/>
      <c r="AD1004" s="12"/>
      <c r="AE1004" s="12"/>
      <c r="AR1004" s="202" t="s">
        <v>82</v>
      </c>
      <c r="AT1004" s="203" t="s">
        <v>71</v>
      </c>
      <c r="AU1004" s="203" t="s">
        <v>80</v>
      </c>
      <c r="AY1004" s="202" t="s">
        <v>128</v>
      </c>
      <c r="BK1004" s="204">
        <f>SUM(BK1005:BK1059)</f>
        <v>0</v>
      </c>
    </row>
    <row r="1005" s="2" customFormat="1" ht="16.5" customHeight="1">
      <c r="A1005" s="40"/>
      <c r="B1005" s="41"/>
      <c r="C1005" s="207" t="s">
        <v>2404</v>
      </c>
      <c r="D1005" s="207" t="s">
        <v>131</v>
      </c>
      <c r="E1005" s="208" t="s">
        <v>2405</v>
      </c>
      <c r="F1005" s="209" t="s">
        <v>2406</v>
      </c>
      <c r="G1005" s="210" t="s">
        <v>524</v>
      </c>
      <c r="H1005" s="211">
        <v>140</v>
      </c>
      <c r="I1005" s="212"/>
      <c r="J1005" s="213">
        <f>ROUND(I1005*H1005,2)</f>
        <v>0</v>
      </c>
      <c r="K1005" s="214"/>
      <c r="L1005" s="46"/>
      <c r="M1005" s="215" t="s">
        <v>19</v>
      </c>
      <c r="N1005" s="216" t="s">
        <v>43</v>
      </c>
      <c r="O1005" s="86"/>
      <c r="P1005" s="217">
        <f>O1005*H1005</f>
        <v>0</v>
      </c>
      <c r="Q1005" s="217">
        <v>0</v>
      </c>
      <c r="R1005" s="217">
        <f>Q1005*H1005</f>
        <v>0</v>
      </c>
      <c r="S1005" s="217">
        <v>0</v>
      </c>
      <c r="T1005" s="218">
        <f>S1005*H1005</f>
        <v>0</v>
      </c>
      <c r="U1005" s="40"/>
      <c r="V1005" s="40"/>
      <c r="W1005" s="40"/>
      <c r="X1005" s="40"/>
      <c r="Y1005" s="40"/>
      <c r="Z1005" s="40"/>
      <c r="AA1005" s="40"/>
      <c r="AB1005" s="40"/>
      <c r="AC1005" s="40"/>
      <c r="AD1005" s="40"/>
      <c r="AE1005" s="40"/>
      <c r="AR1005" s="219" t="s">
        <v>135</v>
      </c>
      <c r="AT1005" s="219" t="s">
        <v>131</v>
      </c>
      <c r="AU1005" s="219" t="s">
        <v>82</v>
      </c>
      <c r="AY1005" s="19" t="s">
        <v>128</v>
      </c>
      <c r="BE1005" s="220">
        <f>IF(N1005="základní",J1005,0)</f>
        <v>0</v>
      </c>
      <c r="BF1005" s="220">
        <f>IF(N1005="snížená",J1005,0)</f>
        <v>0</v>
      </c>
      <c r="BG1005" s="220">
        <f>IF(N1005="zákl. přenesená",J1005,0)</f>
        <v>0</v>
      </c>
      <c r="BH1005" s="220">
        <f>IF(N1005="sníž. přenesená",J1005,0)</f>
        <v>0</v>
      </c>
      <c r="BI1005" s="220">
        <f>IF(N1005="nulová",J1005,0)</f>
        <v>0</v>
      </c>
      <c r="BJ1005" s="19" t="s">
        <v>80</v>
      </c>
      <c r="BK1005" s="220">
        <f>ROUND(I1005*H1005,2)</f>
        <v>0</v>
      </c>
      <c r="BL1005" s="19" t="s">
        <v>135</v>
      </c>
      <c r="BM1005" s="219" t="s">
        <v>2407</v>
      </c>
    </row>
    <row r="1006" s="2" customFormat="1">
      <c r="A1006" s="40"/>
      <c r="B1006" s="41"/>
      <c r="C1006" s="42"/>
      <c r="D1006" s="221" t="s">
        <v>137</v>
      </c>
      <c r="E1006" s="42"/>
      <c r="F1006" s="222" t="s">
        <v>2408</v>
      </c>
      <c r="G1006" s="42"/>
      <c r="H1006" s="42"/>
      <c r="I1006" s="223"/>
      <c r="J1006" s="42"/>
      <c r="K1006" s="42"/>
      <c r="L1006" s="46"/>
      <c r="M1006" s="224"/>
      <c r="N1006" s="225"/>
      <c r="O1006" s="86"/>
      <c r="P1006" s="86"/>
      <c r="Q1006" s="86"/>
      <c r="R1006" s="86"/>
      <c r="S1006" s="86"/>
      <c r="T1006" s="87"/>
      <c r="U1006" s="40"/>
      <c r="V1006" s="40"/>
      <c r="W1006" s="40"/>
      <c r="X1006" s="40"/>
      <c r="Y1006" s="40"/>
      <c r="Z1006" s="40"/>
      <c r="AA1006" s="40"/>
      <c r="AB1006" s="40"/>
      <c r="AC1006" s="40"/>
      <c r="AD1006" s="40"/>
      <c r="AE1006" s="40"/>
      <c r="AT1006" s="19" t="s">
        <v>137</v>
      </c>
      <c r="AU1006" s="19" t="s">
        <v>82</v>
      </c>
    </row>
    <row r="1007" s="13" customFormat="1">
      <c r="A1007" s="13"/>
      <c r="B1007" s="242"/>
      <c r="C1007" s="243"/>
      <c r="D1007" s="244" t="s">
        <v>470</v>
      </c>
      <c r="E1007" s="245" t="s">
        <v>19</v>
      </c>
      <c r="F1007" s="246" t="s">
        <v>1417</v>
      </c>
      <c r="G1007" s="243"/>
      <c r="H1007" s="247">
        <v>17.84</v>
      </c>
      <c r="I1007" s="248"/>
      <c r="J1007" s="243"/>
      <c r="K1007" s="243"/>
      <c r="L1007" s="249"/>
      <c r="M1007" s="250"/>
      <c r="N1007" s="251"/>
      <c r="O1007" s="251"/>
      <c r="P1007" s="251"/>
      <c r="Q1007" s="251"/>
      <c r="R1007" s="251"/>
      <c r="S1007" s="251"/>
      <c r="T1007" s="252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53" t="s">
        <v>470</v>
      </c>
      <c r="AU1007" s="253" t="s">
        <v>82</v>
      </c>
      <c r="AV1007" s="13" t="s">
        <v>82</v>
      </c>
      <c r="AW1007" s="13" t="s">
        <v>33</v>
      </c>
      <c r="AX1007" s="13" t="s">
        <v>72</v>
      </c>
      <c r="AY1007" s="253" t="s">
        <v>128</v>
      </c>
    </row>
    <row r="1008" s="13" customFormat="1">
      <c r="A1008" s="13"/>
      <c r="B1008" s="242"/>
      <c r="C1008" s="243"/>
      <c r="D1008" s="244" t="s">
        <v>470</v>
      </c>
      <c r="E1008" s="245" t="s">
        <v>19</v>
      </c>
      <c r="F1008" s="246" t="s">
        <v>1418</v>
      </c>
      <c r="G1008" s="243"/>
      <c r="H1008" s="247">
        <v>10.16</v>
      </c>
      <c r="I1008" s="248"/>
      <c r="J1008" s="243"/>
      <c r="K1008" s="243"/>
      <c r="L1008" s="249"/>
      <c r="M1008" s="250"/>
      <c r="N1008" s="251"/>
      <c r="O1008" s="251"/>
      <c r="P1008" s="251"/>
      <c r="Q1008" s="251"/>
      <c r="R1008" s="251"/>
      <c r="S1008" s="251"/>
      <c r="T1008" s="252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53" t="s">
        <v>470</v>
      </c>
      <c r="AU1008" s="253" t="s">
        <v>82</v>
      </c>
      <c r="AV1008" s="13" t="s">
        <v>82</v>
      </c>
      <c r="AW1008" s="13" t="s">
        <v>33</v>
      </c>
      <c r="AX1008" s="13" t="s">
        <v>72</v>
      </c>
      <c r="AY1008" s="253" t="s">
        <v>128</v>
      </c>
    </row>
    <row r="1009" s="13" customFormat="1">
      <c r="A1009" s="13"/>
      <c r="B1009" s="242"/>
      <c r="C1009" s="243"/>
      <c r="D1009" s="244" t="s">
        <v>470</v>
      </c>
      <c r="E1009" s="245" t="s">
        <v>19</v>
      </c>
      <c r="F1009" s="246" t="s">
        <v>1419</v>
      </c>
      <c r="G1009" s="243"/>
      <c r="H1009" s="247">
        <v>7.4000000000000004</v>
      </c>
      <c r="I1009" s="248"/>
      <c r="J1009" s="243"/>
      <c r="K1009" s="243"/>
      <c r="L1009" s="249"/>
      <c r="M1009" s="250"/>
      <c r="N1009" s="251"/>
      <c r="O1009" s="251"/>
      <c r="P1009" s="251"/>
      <c r="Q1009" s="251"/>
      <c r="R1009" s="251"/>
      <c r="S1009" s="251"/>
      <c r="T1009" s="252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53" t="s">
        <v>470</v>
      </c>
      <c r="AU1009" s="253" t="s">
        <v>82</v>
      </c>
      <c r="AV1009" s="13" t="s">
        <v>82</v>
      </c>
      <c r="AW1009" s="13" t="s">
        <v>33</v>
      </c>
      <c r="AX1009" s="13" t="s">
        <v>72</v>
      </c>
      <c r="AY1009" s="253" t="s">
        <v>128</v>
      </c>
    </row>
    <row r="1010" s="13" customFormat="1">
      <c r="A1010" s="13"/>
      <c r="B1010" s="242"/>
      <c r="C1010" s="243"/>
      <c r="D1010" s="244" t="s">
        <v>470</v>
      </c>
      <c r="E1010" s="245" t="s">
        <v>19</v>
      </c>
      <c r="F1010" s="246" t="s">
        <v>1420</v>
      </c>
      <c r="G1010" s="243"/>
      <c r="H1010" s="247">
        <v>8</v>
      </c>
      <c r="I1010" s="248"/>
      <c r="J1010" s="243"/>
      <c r="K1010" s="243"/>
      <c r="L1010" s="249"/>
      <c r="M1010" s="250"/>
      <c r="N1010" s="251"/>
      <c r="O1010" s="251"/>
      <c r="P1010" s="251"/>
      <c r="Q1010" s="251"/>
      <c r="R1010" s="251"/>
      <c r="S1010" s="251"/>
      <c r="T1010" s="252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53" t="s">
        <v>470</v>
      </c>
      <c r="AU1010" s="253" t="s">
        <v>82</v>
      </c>
      <c r="AV1010" s="13" t="s">
        <v>82</v>
      </c>
      <c r="AW1010" s="13" t="s">
        <v>33</v>
      </c>
      <c r="AX1010" s="13" t="s">
        <v>72</v>
      </c>
      <c r="AY1010" s="253" t="s">
        <v>128</v>
      </c>
    </row>
    <row r="1011" s="13" customFormat="1">
      <c r="A1011" s="13"/>
      <c r="B1011" s="242"/>
      <c r="C1011" s="243"/>
      <c r="D1011" s="244" t="s">
        <v>470</v>
      </c>
      <c r="E1011" s="245" t="s">
        <v>19</v>
      </c>
      <c r="F1011" s="246" t="s">
        <v>1421</v>
      </c>
      <c r="G1011" s="243"/>
      <c r="H1011" s="247">
        <v>16.359999999999999</v>
      </c>
      <c r="I1011" s="248"/>
      <c r="J1011" s="243"/>
      <c r="K1011" s="243"/>
      <c r="L1011" s="249"/>
      <c r="M1011" s="250"/>
      <c r="N1011" s="251"/>
      <c r="O1011" s="251"/>
      <c r="P1011" s="251"/>
      <c r="Q1011" s="251"/>
      <c r="R1011" s="251"/>
      <c r="S1011" s="251"/>
      <c r="T1011" s="252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53" t="s">
        <v>470</v>
      </c>
      <c r="AU1011" s="253" t="s">
        <v>82</v>
      </c>
      <c r="AV1011" s="13" t="s">
        <v>82</v>
      </c>
      <c r="AW1011" s="13" t="s">
        <v>33</v>
      </c>
      <c r="AX1011" s="13" t="s">
        <v>72</v>
      </c>
      <c r="AY1011" s="253" t="s">
        <v>128</v>
      </c>
    </row>
    <row r="1012" s="13" customFormat="1">
      <c r="A1012" s="13"/>
      <c r="B1012" s="242"/>
      <c r="C1012" s="243"/>
      <c r="D1012" s="244" t="s">
        <v>470</v>
      </c>
      <c r="E1012" s="245" t="s">
        <v>19</v>
      </c>
      <c r="F1012" s="246" t="s">
        <v>1422</v>
      </c>
      <c r="G1012" s="243"/>
      <c r="H1012" s="247">
        <v>20.239999999999998</v>
      </c>
      <c r="I1012" s="248"/>
      <c r="J1012" s="243"/>
      <c r="K1012" s="243"/>
      <c r="L1012" s="249"/>
      <c r="M1012" s="250"/>
      <c r="N1012" s="251"/>
      <c r="O1012" s="251"/>
      <c r="P1012" s="251"/>
      <c r="Q1012" s="251"/>
      <c r="R1012" s="251"/>
      <c r="S1012" s="251"/>
      <c r="T1012" s="252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53" t="s">
        <v>470</v>
      </c>
      <c r="AU1012" s="253" t="s">
        <v>82</v>
      </c>
      <c r="AV1012" s="13" t="s">
        <v>82</v>
      </c>
      <c r="AW1012" s="13" t="s">
        <v>33</v>
      </c>
      <c r="AX1012" s="13" t="s">
        <v>72</v>
      </c>
      <c r="AY1012" s="253" t="s">
        <v>128</v>
      </c>
    </row>
    <row r="1013" s="13" customFormat="1">
      <c r="A1013" s="13"/>
      <c r="B1013" s="242"/>
      <c r="C1013" s="243"/>
      <c r="D1013" s="244" t="s">
        <v>470</v>
      </c>
      <c r="E1013" s="245" t="s">
        <v>19</v>
      </c>
      <c r="F1013" s="246" t="s">
        <v>1423</v>
      </c>
      <c r="G1013" s="243"/>
      <c r="H1013" s="247">
        <v>12.4</v>
      </c>
      <c r="I1013" s="248"/>
      <c r="J1013" s="243"/>
      <c r="K1013" s="243"/>
      <c r="L1013" s="249"/>
      <c r="M1013" s="250"/>
      <c r="N1013" s="251"/>
      <c r="O1013" s="251"/>
      <c r="P1013" s="251"/>
      <c r="Q1013" s="251"/>
      <c r="R1013" s="251"/>
      <c r="S1013" s="251"/>
      <c r="T1013" s="252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53" t="s">
        <v>470</v>
      </c>
      <c r="AU1013" s="253" t="s">
        <v>82</v>
      </c>
      <c r="AV1013" s="13" t="s">
        <v>82</v>
      </c>
      <c r="AW1013" s="13" t="s">
        <v>33</v>
      </c>
      <c r="AX1013" s="13" t="s">
        <v>72</v>
      </c>
      <c r="AY1013" s="253" t="s">
        <v>128</v>
      </c>
    </row>
    <row r="1014" s="13" customFormat="1">
      <c r="A1014" s="13"/>
      <c r="B1014" s="242"/>
      <c r="C1014" s="243"/>
      <c r="D1014" s="244" t="s">
        <v>470</v>
      </c>
      <c r="E1014" s="245" t="s">
        <v>19</v>
      </c>
      <c r="F1014" s="246" t="s">
        <v>1424</v>
      </c>
      <c r="G1014" s="243"/>
      <c r="H1014" s="247">
        <v>12.4</v>
      </c>
      <c r="I1014" s="248"/>
      <c r="J1014" s="243"/>
      <c r="K1014" s="243"/>
      <c r="L1014" s="249"/>
      <c r="M1014" s="250"/>
      <c r="N1014" s="251"/>
      <c r="O1014" s="251"/>
      <c r="P1014" s="251"/>
      <c r="Q1014" s="251"/>
      <c r="R1014" s="251"/>
      <c r="S1014" s="251"/>
      <c r="T1014" s="252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53" t="s">
        <v>470</v>
      </c>
      <c r="AU1014" s="253" t="s">
        <v>82</v>
      </c>
      <c r="AV1014" s="13" t="s">
        <v>82</v>
      </c>
      <c r="AW1014" s="13" t="s">
        <v>33</v>
      </c>
      <c r="AX1014" s="13" t="s">
        <v>72</v>
      </c>
      <c r="AY1014" s="253" t="s">
        <v>128</v>
      </c>
    </row>
    <row r="1015" s="13" customFormat="1">
      <c r="A1015" s="13"/>
      <c r="B1015" s="242"/>
      <c r="C1015" s="243"/>
      <c r="D1015" s="244" t="s">
        <v>470</v>
      </c>
      <c r="E1015" s="245" t="s">
        <v>19</v>
      </c>
      <c r="F1015" s="246" t="s">
        <v>1425</v>
      </c>
      <c r="G1015" s="243"/>
      <c r="H1015" s="247">
        <v>19.199999999999999</v>
      </c>
      <c r="I1015" s="248"/>
      <c r="J1015" s="243"/>
      <c r="K1015" s="243"/>
      <c r="L1015" s="249"/>
      <c r="M1015" s="250"/>
      <c r="N1015" s="251"/>
      <c r="O1015" s="251"/>
      <c r="P1015" s="251"/>
      <c r="Q1015" s="251"/>
      <c r="R1015" s="251"/>
      <c r="S1015" s="251"/>
      <c r="T1015" s="252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53" t="s">
        <v>470</v>
      </c>
      <c r="AU1015" s="253" t="s">
        <v>82</v>
      </c>
      <c r="AV1015" s="13" t="s">
        <v>82</v>
      </c>
      <c r="AW1015" s="13" t="s">
        <v>33</v>
      </c>
      <c r="AX1015" s="13" t="s">
        <v>72</v>
      </c>
      <c r="AY1015" s="253" t="s">
        <v>128</v>
      </c>
    </row>
    <row r="1016" s="13" customFormat="1">
      <c r="A1016" s="13"/>
      <c r="B1016" s="242"/>
      <c r="C1016" s="243"/>
      <c r="D1016" s="244" t="s">
        <v>470</v>
      </c>
      <c r="E1016" s="245" t="s">
        <v>19</v>
      </c>
      <c r="F1016" s="246" t="s">
        <v>1426</v>
      </c>
      <c r="G1016" s="243"/>
      <c r="H1016" s="247">
        <v>16</v>
      </c>
      <c r="I1016" s="248"/>
      <c r="J1016" s="243"/>
      <c r="K1016" s="243"/>
      <c r="L1016" s="249"/>
      <c r="M1016" s="250"/>
      <c r="N1016" s="251"/>
      <c r="O1016" s="251"/>
      <c r="P1016" s="251"/>
      <c r="Q1016" s="251"/>
      <c r="R1016" s="251"/>
      <c r="S1016" s="251"/>
      <c r="T1016" s="252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53" t="s">
        <v>470</v>
      </c>
      <c r="AU1016" s="253" t="s">
        <v>82</v>
      </c>
      <c r="AV1016" s="13" t="s">
        <v>82</v>
      </c>
      <c r="AW1016" s="13" t="s">
        <v>33</v>
      </c>
      <c r="AX1016" s="13" t="s">
        <v>72</v>
      </c>
      <c r="AY1016" s="253" t="s">
        <v>128</v>
      </c>
    </row>
    <row r="1017" s="14" customFormat="1">
      <c r="A1017" s="14"/>
      <c r="B1017" s="254"/>
      <c r="C1017" s="255"/>
      <c r="D1017" s="244" t="s">
        <v>470</v>
      </c>
      <c r="E1017" s="256" t="s">
        <v>19</v>
      </c>
      <c r="F1017" s="257" t="s">
        <v>494</v>
      </c>
      <c r="G1017" s="255"/>
      <c r="H1017" s="258">
        <v>140</v>
      </c>
      <c r="I1017" s="259"/>
      <c r="J1017" s="255"/>
      <c r="K1017" s="255"/>
      <c r="L1017" s="260"/>
      <c r="M1017" s="261"/>
      <c r="N1017" s="262"/>
      <c r="O1017" s="262"/>
      <c r="P1017" s="262"/>
      <c r="Q1017" s="262"/>
      <c r="R1017" s="262"/>
      <c r="S1017" s="262"/>
      <c r="T1017" s="263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64" t="s">
        <v>470</v>
      </c>
      <c r="AU1017" s="264" t="s">
        <v>82</v>
      </c>
      <c r="AV1017" s="14" t="s">
        <v>430</v>
      </c>
      <c r="AW1017" s="14" t="s">
        <v>33</v>
      </c>
      <c r="AX1017" s="14" t="s">
        <v>80</v>
      </c>
      <c r="AY1017" s="264" t="s">
        <v>128</v>
      </c>
    </row>
    <row r="1018" s="2" customFormat="1" ht="16.5" customHeight="1">
      <c r="A1018" s="40"/>
      <c r="B1018" s="41"/>
      <c r="C1018" s="207" t="s">
        <v>2409</v>
      </c>
      <c r="D1018" s="207" t="s">
        <v>131</v>
      </c>
      <c r="E1018" s="208" t="s">
        <v>2410</v>
      </c>
      <c r="F1018" s="209" t="s">
        <v>2411</v>
      </c>
      <c r="G1018" s="210" t="s">
        <v>524</v>
      </c>
      <c r="H1018" s="211">
        <v>140</v>
      </c>
      <c r="I1018" s="212"/>
      <c r="J1018" s="213">
        <f>ROUND(I1018*H1018,2)</f>
        <v>0</v>
      </c>
      <c r="K1018" s="214"/>
      <c r="L1018" s="46"/>
      <c r="M1018" s="215" t="s">
        <v>19</v>
      </c>
      <c r="N1018" s="216" t="s">
        <v>43</v>
      </c>
      <c r="O1018" s="86"/>
      <c r="P1018" s="217">
        <f>O1018*H1018</f>
        <v>0</v>
      </c>
      <c r="Q1018" s="217">
        <v>0.00029999999999999997</v>
      </c>
      <c r="R1018" s="217">
        <f>Q1018*H1018</f>
        <v>0.041999999999999996</v>
      </c>
      <c r="S1018" s="217">
        <v>0</v>
      </c>
      <c r="T1018" s="218">
        <f>S1018*H1018</f>
        <v>0</v>
      </c>
      <c r="U1018" s="40"/>
      <c r="V1018" s="40"/>
      <c r="W1018" s="40"/>
      <c r="X1018" s="40"/>
      <c r="Y1018" s="40"/>
      <c r="Z1018" s="40"/>
      <c r="AA1018" s="40"/>
      <c r="AB1018" s="40"/>
      <c r="AC1018" s="40"/>
      <c r="AD1018" s="40"/>
      <c r="AE1018" s="40"/>
      <c r="AR1018" s="219" t="s">
        <v>135</v>
      </c>
      <c r="AT1018" s="219" t="s">
        <v>131</v>
      </c>
      <c r="AU1018" s="219" t="s">
        <v>82</v>
      </c>
      <c r="AY1018" s="19" t="s">
        <v>128</v>
      </c>
      <c r="BE1018" s="220">
        <f>IF(N1018="základní",J1018,0)</f>
        <v>0</v>
      </c>
      <c r="BF1018" s="220">
        <f>IF(N1018="snížená",J1018,0)</f>
        <v>0</v>
      </c>
      <c r="BG1018" s="220">
        <f>IF(N1018="zákl. přenesená",J1018,0)</f>
        <v>0</v>
      </c>
      <c r="BH1018" s="220">
        <f>IF(N1018="sníž. přenesená",J1018,0)</f>
        <v>0</v>
      </c>
      <c r="BI1018" s="220">
        <f>IF(N1018="nulová",J1018,0)</f>
        <v>0</v>
      </c>
      <c r="BJ1018" s="19" t="s">
        <v>80</v>
      </c>
      <c r="BK1018" s="220">
        <f>ROUND(I1018*H1018,2)</f>
        <v>0</v>
      </c>
      <c r="BL1018" s="19" t="s">
        <v>135</v>
      </c>
      <c r="BM1018" s="219" t="s">
        <v>2412</v>
      </c>
    </row>
    <row r="1019" s="2" customFormat="1">
      <c r="A1019" s="40"/>
      <c r="B1019" s="41"/>
      <c r="C1019" s="42"/>
      <c r="D1019" s="221" t="s">
        <v>137</v>
      </c>
      <c r="E1019" s="42"/>
      <c r="F1019" s="222" t="s">
        <v>2413</v>
      </c>
      <c r="G1019" s="42"/>
      <c r="H1019" s="42"/>
      <c r="I1019" s="223"/>
      <c r="J1019" s="42"/>
      <c r="K1019" s="42"/>
      <c r="L1019" s="46"/>
      <c r="M1019" s="224"/>
      <c r="N1019" s="225"/>
      <c r="O1019" s="86"/>
      <c r="P1019" s="86"/>
      <c r="Q1019" s="86"/>
      <c r="R1019" s="86"/>
      <c r="S1019" s="86"/>
      <c r="T1019" s="87"/>
      <c r="U1019" s="40"/>
      <c r="V1019" s="40"/>
      <c r="W1019" s="40"/>
      <c r="X1019" s="40"/>
      <c r="Y1019" s="40"/>
      <c r="Z1019" s="40"/>
      <c r="AA1019" s="40"/>
      <c r="AB1019" s="40"/>
      <c r="AC1019" s="40"/>
      <c r="AD1019" s="40"/>
      <c r="AE1019" s="40"/>
      <c r="AT1019" s="19" t="s">
        <v>137</v>
      </c>
      <c r="AU1019" s="19" t="s">
        <v>82</v>
      </c>
    </row>
    <row r="1020" s="2" customFormat="1" ht="24.15" customHeight="1">
      <c r="A1020" s="40"/>
      <c r="B1020" s="41"/>
      <c r="C1020" s="207" t="s">
        <v>2414</v>
      </c>
      <c r="D1020" s="207" t="s">
        <v>131</v>
      </c>
      <c r="E1020" s="208" t="s">
        <v>2415</v>
      </c>
      <c r="F1020" s="209" t="s">
        <v>2416</v>
      </c>
      <c r="G1020" s="210" t="s">
        <v>524</v>
      </c>
      <c r="H1020" s="211">
        <v>140</v>
      </c>
      <c r="I1020" s="212"/>
      <c r="J1020" s="213">
        <f>ROUND(I1020*H1020,2)</f>
        <v>0</v>
      </c>
      <c r="K1020" s="214"/>
      <c r="L1020" s="46"/>
      <c r="M1020" s="215" t="s">
        <v>19</v>
      </c>
      <c r="N1020" s="216" t="s">
        <v>43</v>
      </c>
      <c r="O1020" s="86"/>
      <c r="P1020" s="217">
        <f>O1020*H1020</f>
        <v>0</v>
      </c>
      <c r="Q1020" s="217">
        <v>0.0060000000000000001</v>
      </c>
      <c r="R1020" s="217">
        <f>Q1020*H1020</f>
        <v>0.83999999999999997</v>
      </c>
      <c r="S1020" s="217">
        <v>0</v>
      </c>
      <c r="T1020" s="218">
        <f>S1020*H1020</f>
        <v>0</v>
      </c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R1020" s="219" t="s">
        <v>135</v>
      </c>
      <c r="AT1020" s="219" t="s">
        <v>131</v>
      </c>
      <c r="AU1020" s="219" t="s">
        <v>82</v>
      </c>
      <c r="AY1020" s="19" t="s">
        <v>128</v>
      </c>
      <c r="BE1020" s="220">
        <f>IF(N1020="základní",J1020,0)</f>
        <v>0</v>
      </c>
      <c r="BF1020" s="220">
        <f>IF(N1020="snížená",J1020,0)</f>
        <v>0</v>
      </c>
      <c r="BG1020" s="220">
        <f>IF(N1020="zákl. přenesená",J1020,0)</f>
        <v>0</v>
      </c>
      <c r="BH1020" s="220">
        <f>IF(N1020="sníž. přenesená",J1020,0)</f>
        <v>0</v>
      </c>
      <c r="BI1020" s="220">
        <f>IF(N1020="nulová",J1020,0)</f>
        <v>0</v>
      </c>
      <c r="BJ1020" s="19" t="s">
        <v>80</v>
      </c>
      <c r="BK1020" s="220">
        <f>ROUND(I1020*H1020,2)</f>
        <v>0</v>
      </c>
      <c r="BL1020" s="19" t="s">
        <v>135</v>
      </c>
      <c r="BM1020" s="219" t="s">
        <v>2417</v>
      </c>
    </row>
    <row r="1021" s="2" customFormat="1">
      <c r="A1021" s="40"/>
      <c r="B1021" s="41"/>
      <c r="C1021" s="42"/>
      <c r="D1021" s="221" t="s">
        <v>137</v>
      </c>
      <c r="E1021" s="42"/>
      <c r="F1021" s="222" t="s">
        <v>2418</v>
      </c>
      <c r="G1021" s="42"/>
      <c r="H1021" s="42"/>
      <c r="I1021" s="223"/>
      <c r="J1021" s="42"/>
      <c r="K1021" s="42"/>
      <c r="L1021" s="46"/>
      <c r="M1021" s="224"/>
      <c r="N1021" s="225"/>
      <c r="O1021" s="86"/>
      <c r="P1021" s="86"/>
      <c r="Q1021" s="86"/>
      <c r="R1021" s="86"/>
      <c r="S1021" s="86"/>
      <c r="T1021" s="87"/>
      <c r="U1021" s="40"/>
      <c r="V1021" s="40"/>
      <c r="W1021" s="40"/>
      <c r="X1021" s="40"/>
      <c r="Y1021" s="40"/>
      <c r="Z1021" s="40"/>
      <c r="AA1021" s="40"/>
      <c r="AB1021" s="40"/>
      <c r="AC1021" s="40"/>
      <c r="AD1021" s="40"/>
      <c r="AE1021" s="40"/>
      <c r="AT1021" s="19" t="s">
        <v>137</v>
      </c>
      <c r="AU1021" s="19" t="s">
        <v>82</v>
      </c>
    </row>
    <row r="1022" s="13" customFormat="1">
      <c r="A1022" s="13"/>
      <c r="B1022" s="242"/>
      <c r="C1022" s="243"/>
      <c r="D1022" s="244" t="s">
        <v>470</v>
      </c>
      <c r="E1022" s="245" t="s">
        <v>19</v>
      </c>
      <c r="F1022" s="246" t="s">
        <v>1417</v>
      </c>
      <c r="G1022" s="243"/>
      <c r="H1022" s="247">
        <v>17.84</v>
      </c>
      <c r="I1022" s="248"/>
      <c r="J1022" s="243"/>
      <c r="K1022" s="243"/>
      <c r="L1022" s="249"/>
      <c r="M1022" s="250"/>
      <c r="N1022" s="251"/>
      <c r="O1022" s="251"/>
      <c r="P1022" s="251"/>
      <c r="Q1022" s="251"/>
      <c r="R1022" s="251"/>
      <c r="S1022" s="251"/>
      <c r="T1022" s="252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53" t="s">
        <v>470</v>
      </c>
      <c r="AU1022" s="253" t="s">
        <v>82</v>
      </c>
      <c r="AV1022" s="13" t="s">
        <v>82</v>
      </c>
      <c r="AW1022" s="13" t="s">
        <v>33</v>
      </c>
      <c r="AX1022" s="13" t="s">
        <v>72</v>
      </c>
      <c r="AY1022" s="253" t="s">
        <v>128</v>
      </c>
    </row>
    <row r="1023" s="13" customFormat="1">
      <c r="A1023" s="13"/>
      <c r="B1023" s="242"/>
      <c r="C1023" s="243"/>
      <c r="D1023" s="244" t="s">
        <v>470</v>
      </c>
      <c r="E1023" s="245" t="s">
        <v>19</v>
      </c>
      <c r="F1023" s="246" t="s">
        <v>1418</v>
      </c>
      <c r="G1023" s="243"/>
      <c r="H1023" s="247">
        <v>10.16</v>
      </c>
      <c r="I1023" s="248"/>
      <c r="J1023" s="243"/>
      <c r="K1023" s="243"/>
      <c r="L1023" s="249"/>
      <c r="M1023" s="250"/>
      <c r="N1023" s="251"/>
      <c r="O1023" s="251"/>
      <c r="P1023" s="251"/>
      <c r="Q1023" s="251"/>
      <c r="R1023" s="251"/>
      <c r="S1023" s="251"/>
      <c r="T1023" s="252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53" t="s">
        <v>470</v>
      </c>
      <c r="AU1023" s="253" t="s">
        <v>82</v>
      </c>
      <c r="AV1023" s="13" t="s">
        <v>82</v>
      </c>
      <c r="AW1023" s="13" t="s">
        <v>33</v>
      </c>
      <c r="AX1023" s="13" t="s">
        <v>72</v>
      </c>
      <c r="AY1023" s="253" t="s">
        <v>128</v>
      </c>
    </row>
    <row r="1024" s="13" customFormat="1">
      <c r="A1024" s="13"/>
      <c r="B1024" s="242"/>
      <c r="C1024" s="243"/>
      <c r="D1024" s="244" t="s">
        <v>470</v>
      </c>
      <c r="E1024" s="245" t="s">
        <v>19</v>
      </c>
      <c r="F1024" s="246" t="s">
        <v>1419</v>
      </c>
      <c r="G1024" s="243"/>
      <c r="H1024" s="247">
        <v>7.4000000000000004</v>
      </c>
      <c r="I1024" s="248"/>
      <c r="J1024" s="243"/>
      <c r="K1024" s="243"/>
      <c r="L1024" s="249"/>
      <c r="M1024" s="250"/>
      <c r="N1024" s="251"/>
      <c r="O1024" s="251"/>
      <c r="P1024" s="251"/>
      <c r="Q1024" s="251"/>
      <c r="R1024" s="251"/>
      <c r="S1024" s="251"/>
      <c r="T1024" s="252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53" t="s">
        <v>470</v>
      </c>
      <c r="AU1024" s="253" t="s">
        <v>82</v>
      </c>
      <c r="AV1024" s="13" t="s">
        <v>82</v>
      </c>
      <c r="AW1024" s="13" t="s">
        <v>33</v>
      </c>
      <c r="AX1024" s="13" t="s">
        <v>72</v>
      </c>
      <c r="AY1024" s="253" t="s">
        <v>128</v>
      </c>
    </row>
    <row r="1025" s="13" customFormat="1">
      <c r="A1025" s="13"/>
      <c r="B1025" s="242"/>
      <c r="C1025" s="243"/>
      <c r="D1025" s="244" t="s">
        <v>470</v>
      </c>
      <c r="E1025" s="245" t="s">
        <v>19</v>
      </c>
      <c r="F1025" s="246" t="s">
        <v>1420</v>
      </c>
      <c r="G1025" s="243"/>
      <c r="H1025" s="247">
        <v>8</v>
      </c>
      <c r="I1025" s="248"/>
      <c r="J1025" s="243"/>
      <c r="K1025" s="243"/>
      <c r="L1025" s="249"/>
      <c r="M1025" s="250"/>
      <c r="N1025" s="251"/>
      <c r="O1025" s="251"/>
      <c r="P1025" s="251"/>
      <c r="Q1025" s="251"/>
      <c r="R1025" s="251"/>
      <c r="S1025" s="251"/>
      <c r="T1025" s="252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53" t="s">
        <v>470</v>
      </c>
      <c r="AU1025" s="253" t="s">
        <v>82</v>
      </c>
      <c r="AV1025" s="13" t="s">
        <v>82</v>
      </c>
      <c r="AW1025" s="13" t="s">
        <v>33</v>
      </c>
      <c r="AX1025" s="13" t="s">
        <v>72</v>
      </c>
      <c r="AY1025" s="253" t="s">
        <v>128</v>
      </c>
    </row>
    <row r="1026" s="13" customFormat="1">
      <c r="A1026" s="13"/>
      <c r="B1026" s="242"/>
      <c r="C1026" s="243"/>
      <c r="D1026" s="244" t="s">
        <v>470</v>
      </c>
      <c r="E1026" s="245" t="s">
        <v>19</v>
      </c>
      <c r="F1026" s="246" t="s">
        <v>1421</v>
      </c>
      <c r="G1026" s="243"/>
      <c r="H1026" s="247">
        <v>16.359999999999999</v>
      </c>
      <c r="I1026" s="248"/>
      <c r="J1026" s="243"/>
      <c r="K1026" s="243"/>
      <c r="L1026" s="249"/>
      <c r="M1026" s="250"/>
      <c r="N1026" s="251"/>
      <c r="O1026" s="251"/>
      <c r="P1026" s="251"/>
      <c r="Q1026" s="251"/>
      <c r="R1026" s="251"/>
      <c r="S1026" s="251"/>
      <c r="T1026" s="252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53" t="s">
        <v>470</v>
      </c>
      <c r="AU1026" s="253" t="s">
        <v>82</v>
      </c>
      <c r="AV1026" s="13" t="s">
        <v>82</v>
      </c>
      <c r="AW1026" s="13" t="s">
        <v>33</v>
      </c>
      <c r="AX1026" s="13" t="s">
        <v>72</v>
      </c>
      <c r="AY1026" s="253" t="s">
        <v>128</v>
      </c>
    </row>
    <row r="1027" s="13" customFormat="1">
      <c r="A1027" s="13"/>
      <c r="B1027" s="242"/>
      <c r="C1027" s="243"/>
      <c r="D1027" s="244" t="s">
        <v>470</v>
      </c>
      <c r="E1027" s="245" t="s">
        <v>19</v>
      </c>
      <c r="F1027" s="246" t="s">
        <v>1422</v>
      </c>
      <c r="G1027" s="243"/>
      <c r="H1027" s="247">
        <v>20.239999999999998</v>
      </c>
      <c r="I1027" s="248"/>
      <c r="J1027" s="243"/>
      <c r="K1027" s="243"/>
      <c r="L1027" s="249"/>
      <c r="M1027" s="250"/>
      <c r="N1027" s="251"/>
      <c r="O1027" s="251"/>
      <c r="P1027" s="251"/>
      <c r="Q1027" s="251"/>
      <c r="R1027" s="251"/>
      <c r="S1027" s="251"/>
      <c r="T1027" s="252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53" t="s">
        <v>470</v>
      </c>
      <c r="AU1027" s="253" t="s">
        <v>82</v>
      </c>
      <c r="AV1027" s="13" t="s">
        <v>82</v>
      </c>
      <c r="AW1027" s="13" t="s">
        <v>33</v>
      </c>
      <c r="AX1027" s="13" t="s">
        <v>72</v>
      </c>
      <c r="AY1027" s="253" t="s">
        <v>128</v>
      </c>
    </row>
    <row r="1028" s="13" customFormat="1">
      <c r="A1028" s="13"/>
      <c r="B1028" s="242"/>
      <c r="C1028" s="243"/>
      <c r="D1028" s="244" t="s">
        <v>470</v>
      </c>
      <c r="E1028" s="245" t="s">
        <v>19</v>
      </c>
      <c r="F1028" s="246" t="s">
        <v>1423</v>
      </c>
      <c r="G1028" s="243"/>
      <c r="H1028" s="247">
        <v>12.4</v>
      </c>
      <c r="I1028" s="248"/>
      <c r="J1028" s="243"/>
      <c r="K1028" s="243"/>
      <c r="L1028" s="249"/>
      <c r="M1028" s="250"/>
      <c r="N1028" s="251"/>
      <c r="O1028" s="251"/>
      <c r="P1028" s="251"/>
      <c r="Q1028" s="251"/>
      <c r="R1028" s="251"/>
      <c r="S1028" s="251"/>
      <c r="T1028" s="252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53" t="s">
        <v>470</v>
      </c>
      <c r="AU1028" s="253" t="s">
        <v>82</v>
      </c>
      <c r="AV1028" s="13" t="s">
        <v>82</v>
      </c>
      <c r="AW1028" s="13" t="s">
        <v>33</v>
      </c>
      <c r="AX1028" s="13" t="s">
        <v>72</v>
      </c>
      <c r="AY1028" s="253" t="s">
        <v>128</v>
      </c>
    </row>
    <row r="1029" s="13" customFormat="1">
      <c r="A1029" s="13"/>
      <c r="B1029" s="242"/>
      <c r="C1029" s="243"/>
      <c r="D1029" s="244" t="s">
        <v>470</v>
      </c>
      <c r="E1029" s="245" t="s">
        <v>19</v>
      </c>
      <c r="F1029" s="246" t="s">
        <v>1424</v>
      </c>
      <c r="G1029" s="243"/>
      <c r="H1029" s="247">
        <v>12.4</v>
      </c>
      <c r="I1029" s="248"/>
      <c r="J1029" s="243"/>
      <c r="K1029" s="243"/>
      <c r="L1029" s="249"/>
      <c r="M1029" s="250"/>
      <c r="N1029" s="251"/>
      <c r="O1029" s="251"/>
      <c r="P1029" s="251"/>
      <c r="Q1029" s="251"/>
      <c r="R1029" s="251"/>
      <c r="S1029" s="251"/>
      <c r="T1029" s="252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53" t="s">
        <v>470</v>
      </c>
      <c r="AU1029" s="253" t="s">
        <v>82</v>
      </c>
      <c r="AV1029" s="13" t="s">
        <v>82</v>
      </c>
      <c r="AW1029" s="13" t="s">
        <v>33</v>
      </c>
      <c r="AX1029" s="13" t="s">
        <v>72</v>
      </c>
      <c r="AY1029" s="253" t="s">
        <v>128</v>
      </c>
    </row>
    <row r="1030" s="13" customFormat="1">
      <c r="A1030" s="13"/>
      <c r="B1030" s="242"/>
      <c r="C1030" s="243"/>
      <c r="D1030" s="244" t="s">
        <v>470</v>
      </c>
      <c r="E1030" s="245" t="s">
        <v>19</v>
      </c>
      <c r="F1030" s="246" t="s">
        <v>1425</v>
      </c>
      <c r="G1030" s="243"/>
      <c r="H1030" s="247">
        <v>19.199999999999999</v>
      </c>
      <c r="I1030" s="248"/>
      <c r="J1030" s="243"/>
      <c r="K1030" s="243"/>
      <c r="L1030" s="249"/>
      <c r="M1030" s="250"/>
      <c r="N1030" s="251"/>
      <c r="O1030" s="251"/>
      <c r="P1030" s="251"/>
      <c r="Q1030" s="251"/>
      <c r="R1030" s="251"/>
      <c r="S1030" s="251"/>
      <c r="T1030" s="252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53" t="s">
        <v>470</v>
      </c>
      <c r="AU1030" s="253" t="s">
        <v>82</v>
      </c>
      <c r="AV1030" s="13" t="s">
        <v>82</v>
      </c>
      <c r="AW1030" s="13" t="s">
        <v>33</v>
      </c>
      <c r="AX1030" s="13" t="s">
        <v>72</v>
      </c>
      <c r="AY1030" s="253" t="s">
        <v>128</v>
      </c>
    </row>
    <row r="1031" s="13" customFormat="1">
      <c r="A1031" s="13"/>
      <c r="B1031" s="242"/>
      <c r="C1031" s="243"/>
      <c r="D1031" s="244" t="s">
        <v>470</v>
      </c>
      <c r="E1031" s="245" t="s">
        <v>19</v>
      </c>
      <c r="F1031" s="246" t="s">
        <v>1426</v>
      </c>
      <c r="G1031" s="243"/>
      <c r="H1031" s="247">
        <v>16</v>
      </c>
      <c r="I1031" s="248"/>
      <c r="J1031" s="243"/>
      <c r="K1031" s="243"/>
      <c r="L1031" s="249"/>
      <c r="M1031" s="250"/>
      <c r="N1031" s="251"/>
      <c r="O1031" s="251"/>
      <c r="P1031" s="251"/>
      <c r="Q1031" s="251"/>
      <c r="R1031" s="251"/>
      <c r="S1031" s="251"/>
      <c r="T1031" s="252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53" t="s">
        <v>470</v>
      </c>
      <c r="AU1031" s="253" t="s">
        <v>82</v>
      </c>
      <c r="AV1031" s="13" t="s">
        <v>82</v>
      </c>
      <c r="AW1031" s="13" t="s">
        <v>33</v>
      </c>
      <c r="AX1031" s="13" t="s">
        <v>72</v>
      </c>
      <c r="AY1031" s="253" t="s">
        <v>128</v>
      </c>
    </row>
    <row r="1032" s="14" customFormat="1">
      <c r="A1032" s="14"/>
      <c r="B1032" s="254"/>
      <c r="C1032" s="255"/>
      <c r="D1032" s="244" t="s">
        <v>470</v>
      </c>
      <c r="E1032" s="256" t="s">
        <v>19</v>
      </c>
      <c r="F1032" s="257" t="s">
        <v>494</v>
      </c>
      <c r="G1032" s="255"/>
      <c r="H1032" s="258">
        <v>140</v>
      </c>
      <c r="I1032" s="259"/>
      <c r="J1032" s="255"/>
      <c r="K1032" s="255"/>
      <c r="L1032" s="260"/>
      <c r="M1032" s="261"/>
      <c r="N1032" s="262"/>
      <c r="O1032" s="262"/>
      <c r="P1032" s="262"/>
      <c r="Q1032" s="262"/>
      <c r="R1032" s="262"/>
      <c r="S1032" s="262"/>
      <c r="T1032" s="263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64" t="s">
        <v>470</v>
      </c>
      <c r="AU1032" s="264" t="s">
        <v>82</v>
      </c>
      <c r="AV1032" s="14" t="s">
        <v>430</v>
      </c>
      <c r="AW1032" s="14" t="s">
        <v>33</v>
      </c>
      <c r="AX1032" s="14" t="s">
        <v>80</v>
      </c>
      <c r="AY1032" s="264" t="s">
        <v>128</v>
      </c>
    </row>
    <row r="1033" s="2" customFormat="1" ht="16.5" customHeight="1">
      <c r="A1033" s="40"/>
      <c r="B1033" s="41"/>
      <c r="C1033" s="226" t="s">
        <v>2419</v>
      </c>
      <c r="D1033" s="226" t="s">
        <v>140</v>
      </c>
      <c r="E1033" s="227" t="s">
        <v>2420</v>
      </c>
      <c r="F1033" s="228" t="s">
        <v>2421</v>
      </c>
      <c r="G1033" s="229" t="s">
        <v>524</v>
      </c>
      <c r="H1033" s="230">
        <v>154</v>
      </c>
      <c r="I1033" s="231"/>
      <c r="J1033" s="232">
        <f>ROUND(I1033*H1033,2)</f>
        <v>0</v>
      </c>
      <c r="K1033" s="233"/>
      <c r="L1033" s="234"/>
      <c r="M1033" s="235" t="s">
        <v>19</v>
      </c>
      <c r="N1033" s="236" t="s">
        <v>43</v>
      </c>
      <c r="O1033" s="86"/>
      <c r="P1033" s="217">
        <f>O1033*H1033</f>
        <v>0</v>
      </c>
      <c r="Q1033" s="217">
        <v>0.0118</v>
      </c>
      <c r="R1033" s="217">
        <f>Q1033*H1033</f>
        <v>1.8171999999999999</v>
      </c>
      <c r="S1033" s="217">
        <v>0</v>
      </c>
      <c r="T1033" s="218">
        <f>S1033*H1033</f>
        <v>0</v>
      </c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R1033" s="219" t="s">
        <v>143</v>
      </c>
      <c r="AT1033" s="219" t="s">
        <v>140</v>
      </c>
      <c r="AU1033" s="219" t="s">
        <v>82</v>
      </c>
      <c r="AY1033" s="19" t="s">
        <v>128</v>
      </c>
      <c r="BE1033" s="220">
        <f>IF(N1033="základní",J1033,0)</f>
        <v>0</v>
      </c>
      <c r="BF1033" s="220">
        <f>IF(N1033="snížená",J1033,0)</f>
        <v>0</v>
      </c>
      <c r="BG1033" s="220">
        <f>IF(N1033="zákl. přenesená",J1033,0)</f>
        <v>0</v>
      </c>
      <c r="BH1033" s="220">
        <f>IF(N1033="sníž. přenesená",J1033,0)</f>
        <v>0</v>
      </c>
      <c r="BI1033" s="220">
        <f>IF(N1033="nulová",J1033,0)</f>
        <v>0</v>
      </c>
      <c r="BJ1033" s="19" t="s">
        <v>80</v>
      </c>
      <c r="BK1033" s="220">
        <f>ROUND(I1033*H1033,2)</f>
        <v>0</v>
      </c>
      <c r="BL1033" s="19" t="s">
        <v>135</v>
      </c>
      <c r="BM1033" s="219" t="s">
        <v>2422</v>
      </c>
    </row>
    <row r="1034" s="13" customFormat="1">
      <c r="A1034" s="13"/>
      <c r="B1034" s="242"/>
      <c r="C1034" s="243"/>
      <c r="D1034" s="244" t="s">
        <v>470</v>
      </c>
      <c r="E1034" s="245" t="s">
        <v>19</v>
      </c>
      <c r="F1034" s="246" t="s">
        <v>2423</v>
      </c>
      <c r="G1034" s="243"/>
      <c r="H1034" s="247">
        <v>154</v>
      </c>
      <c r="I1034" s="248"/>
      <c r="J1034" s="243"/>
      <c r="K1034" s="243"/>
      <c r="L1034" s="249"/>
      <c r="M1034" s="250"/>
      <c r="N1034" s="251"/>
      <c r="O1034" s="251"/>
      <c r="P1034" s="251"/>
      <c r="Q1034" s="251"/>
      <c r="R1034" s="251"/>
      <c r="S1034" s="251"/>
      <c r="T1034" s="252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53" t="s">
        <v>470</v>
      </c>
      <c r="AU1034" s="253" t="s">
        <v>82</v>
      </c>
      <c r="AV1034" s="13" t="s">
        <v>82</v>
      </c>
      <c r="AW1034" s="13" t="s">
        <v>33</v>
      </c>
      <c r="AX1034" s="13" t="s">
        <v>80</v>
      </c>
      <c r="AY1034" s="253" t="s">
        <v>128</v>
      </c>
    </row>
    <row r="1035" s="2" customFormat="1" ht="16.5" customHeight="1">
      <c r="A1035" s="40"/>
      <c r="B1035" s="41"/>
      <c r="C1035" s="207" t="s">
        <v>2424</v>
      </c>
      <c r="D1035" s="207" t="s">
        <v>131</v>
      </c>
      <c r="E1035" s="208" t="s">
        <v>2425</v>
      </c>
      <c r="F1035" s="209" t="s">
        <v>2426</v>
      </c>
      <c r="G1035" s="210" t="s">
        <v>134</v>
      </c>
      <c r="H1035" s="211">
        <v>121.59999999999999</v>
      </c>
      <c r="I1035" s="212"/>
      <c r="J1035" s="213">
        <f>ROUND(I1035*H1035,2)</f>
        <v>0</v>
      </c>
      <c r="K1035" s="214"/>
      <c r="L1035" s="46"/>
      <c r="M1035" s="215" t="s">
        <v>19</v>
      </c>
      <c r="N1035" s="216" t="s">
        <v>43</v>
      </c>
      <c r="O1035" s="86"/>
      <c r="P1035" s="217">
        <f>O1035*H1035</f>
        <v>0</v>
      </c>
      <c r="Q1035" s="217">
        <v>0.00055000000000000003</v>
      </c>
      <c r="R1035" s="217">
        <f>Q1035*H1035</f>
        <v>0.066879999999999995</v>
      </c>
      <c r="S1035" s="217">
        <v>0</v>
      </c>
      <c r="T1035" s="218">
        <f>S1035*H1035</f>
        <v>0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19" t="s">
        <v>135</v>
      </c>
      <c r="AT1035" s="219" t="s">
        <v>131</v>
      </c>
      <c r="AU1035" s="219" t="s">
        <v>82</v>
      </c>
      <c r="AY1035" s="19" t="s">
        <v>128</v>
      </c>
      <c r="BE1035" s="220">
        <f>IF(N1035="základní",J1035,0)</f>
        <v>0</v>
      </c>
      <c r="BF1035" s="220">
        <f>IF(N1035="snížená",J1035,0)</f>
        <v>0</v>
      </c>
      <c r="BG1035" s="220">
        <f>IF(N1035="zákl. přenesená",J1035,0)</f>
        <v>0</v>
      </c>
      <c r="BH1035" s="220">
        <f>IF(N1035="sníž. přenesená",J1035,0)</f>
        <v>0</v>
      </c>
      <c r="BI1035" s="220">
        <f>IF(N1035="nulová",J1035,0)</f>
        <v>0</v>
      </c>
      <c r="BJ1035" s="19" t="s">
        <v>80</v>
      </c>
      <c r="BK1035" s="220">
        <f>ROUND(I1035*H1035,2)</f>
        <v>0</v>
      </c>
      <c r="BL1035" s="19" t="s">
        <v>135</v>
      </c>
      <c r="BM1035" s="219" t="s">
        <v>2427</v>
      </c>
    </row>
    <row r="1036" s="2" customFormat="1">
      <c r="A1036" s="40"/>
      <c r="B1036" s="41"/>
      <c r="C1036" s="42"/>
      <c r="D1036" s="221" t="s">
        <v>137</v>
      </c>
      <c r="E1036" s="42"/>
      <c r="F1036" s="222" t="s">
        <v>2428</v>
      </c>
      <c r="G1036" s="42"/>
      <c r="H1036" s="42"/>
      <c r="I1036" s="223"/>
      <c r="J1036" s="42"/>
      <c r="K1036" s="42"/>
      <c r="L1036" s="46"/>
      <c r="M1036" s="224"/>
      <c r="N1036" s="225"/>
      <c r="O1036" s="86"/>
      <c r="P1036" s="86"/>
      <c r="Q1036" s="86"/>
      <c r="R1036" s="86"/>
      <c r="S1036" s="86"/>
      <c r="T1036" s="87"/>
      <c r="U1036" s="40"/>
      <c r="V1036" s="40"/>
      <c r="W1036" s="40"/>
      <c r="X1036" s="40"/>
      <c r="Y1036" s="40"/>
      <c r="Z1036" s="40"/>
      <c r="AA1036" s="40"/>
      <c r="AB1036" s="40"/>
      <c r="AC1036" s="40"/>
      <c r="AD1036" s="40"/>
      <c r="AE1036" s="40"/>
      <c r="AT1036" s="19" t="s">
        <v>137</v>
      </c>
      <c r="AU1036" s="19" t="s">
        <v>82</v>
      </c>
    </row>
    <row r="1037" s="13" customFormat="1">
      <c r="A1037" s="13"/>
      <c r="B1037" s="242"/>
      <c r="C1037" s="243"/>
      <c r="D1037" s="244" t="s">
        <v>470</v>
      </c>
      <c r="E1037" s="245" t="s">
        <v>19</v>
      </c>
      <c r="F1037" s="246" t="s">
        <v>2429</v>
      </c>
      <c r="G1037" s="243"/>
      <c r="H1037" s="247">
        <v>121.59999999999999</v>
      </c>
      <c r="I1037" s="248"/>
      <c r="J1037" s="243"/>
      <c r="K1037" s="243"/>
      <c r="L1037" s="249"/>
      <c r="M1037" s="250"/>
      <c r="N1037" s="251"/>
      <c r="O1037" s="251"/>
      <c r="P1037" s="251"/>
      <c r="Q1037" s="251"/>
      <c r="R1037" s="251"/>
      <c r="S1037" s="251"/>
      <c r="T1037" s="252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53" t="s">
        <v>470</v>
      </c>
      <c r="AU1037" s="253" t="s">
        <v>82</v>
      </c>
      <c r="AV1037" s="13" t="s">
        <v>82</v>
      </c>
      <c r="AW1037" s="13" t="s">
        <v>33</v>
      </c>
      <c r="AX1037" s="13" t="s">
        <v>80</v>
      </c>
      <c r="AY1037" s="253" t="s">
        <v>128</v>
      </c>
    </row>
    <row r="1038" s="2" customFormat="1" ht="16.5" customHeight="1">
      <c r="A1038" s="40"/>
      <c r="B1038" s="41"/>
      <c r="C1038" s="207" t="s">
        <v>2430</v>
      </c>
      <c r="D1038" s="207" t="s">
        <v>131</v>
      </c>
      <c r="E1038" s="208" t="s">
        <v>2431</v>
      </c>
      <c r="F1038" s="209" t="s">
        <v>2432</v>
      </c>
      <c r="G1038" s="210" t="s">
        <v>134</v>
      </c>
      <c r="H1038" s="211">
        <v>81.799999999999997</v>
      </c>
      <c r="I1038" s="212"/>
      <c r="J1038" s="213">
        <f>ROUND(I1038*H1038,2)</f>
        <v>0</v>
      </c>
      <c r="K1038" s="214"/>
      <c r="L1038" s="46"/>
      <c r="M1038" s="215" t="s">
        <v>19</v>
      </c>
      <c r="N1038" s="216" t="s">
        <v>43</v>
      </c>
      <c r="O1038" s="86"/>
      <c r="P1038" s="217">
        <f>O1038*H1038</f>
        <v>0</v>
      </c>
      <c r="Q1038" s="217">
        <v>0.00050000000000000001</v>
      </c>
      <c r="R1038" s="217">
        <f>Q1038*H1038</f>
        <v>0.040899999999999999</v>
      </c>
      <c r="S1038" s="217">
        <v>0</v>
      </c>
      <c r="T1038" s="218">
        <f>S1038*H1038</f>
        <v>0</v>
      </c>
      <c r="U1038" s="40"/>
      <c r="V1038" s="40"/>
      <c r="W1038" s="40"/>
      <c r="X1038" s="40"/>
      <c r="Y1038" s="40"/>
      <c r="Z1038" s="40"/>
      <c r="AA1038" s="40"/>
      <c r="AB1038" s="40"/>
      <c r="AC1038" s="40"/>
      <c r="AD1038" s="40"/>
      <c r="AE1038" s="40"/>
      <c r="AR1038" s="219" t="s">
        <v>135</v>
      </c>
      <c r="AT1038" s="219" t="s">
        <v>131</v>
      </c>
      <c r="AU1038" s="219" t="s">
        <v>82</v>
      </c>
      <c r="AY1038" s="19" t="s">
        <v>128</v>
      </c>
      <c r="BE1038" s="220">
        <f>IF(N1038="základní",J1038,0)</f>
        <v>0</v>
      </c>
      <c r="BF1038" s="220">
        <f>IF(N1038="snížená",J1038,0)</f>
        <v>0</v>
      </c>
      <c r="BG1038" s="220">
        <f>IF(N1038="zákl. přenesená",J1038,0)</f>
        <v>0</v>
      </c>
      <c r="BH1038" s="220">
        <f>IF(N1038="sníž. přenesená",J1038,0)</f>
        <v>0</v>
      </c>
      <c r="BI1038" s="220">
        <f>IF(N1038="nulová",J1038,0)</f>
        <v>0</v>
      </c>
      <c r="BJ1038" s="19" t="s">
        <v>80</v>
      </c>
      <c r="BK1038" s="220">
        <f>ROUND(I1038*H1038,2)</f>
        <v>0</v>
      </c>
      <c r="BL1038" s="19" t="s">
        <v>135</v>
      </c>
      <c r="BM1038" s="219" t="s">
        <v>2433</v>
      </c>
    </row>
    <row r="1039" s="2" customFormat="1">
      <c r="A1039" s="40"/>
      <c r="B1039" s="41"/>
      <c r="C1039" s="42"/>
      <c r="D1039" s="221" t="s">
        <v>137</v>
      </c>
      <c r="E1039" s="42"/>
      <c r="F1039" s="222" t="s">
        <v>2434</v>
      </c>
      <c r="G1039" s="42"/>
      <c r="H1039" s="42"/>
      <c r="I1039" s="223"/>
      <c r="J1039" s="42"/>
      <c r="K1039" s="42"/>
      <c r="L1039" s="46"/>
      <c r="M1039" s="224"/>
      <c r="N1039" s="225"/>
      <c r="O1039" s="86"/>
      <c r="P1039" s="86"/>
      <c r="Q1039" s="86"/>
      <c r="R1039" s="86"/>
      <c r="S1039" s="86"/>
      <c r="T1039" s="87"/>
      <c r="U1039" s="40"/>
      <c r="V1039" s="40"/>
      <c r="W1039" s="40"/>
      <c r="X1039" s="40"/>
      <c r="Y1039" s="40"/>
      <c r="Z1039" s="40"/>
      <c r="AA1039" s="40"/>
      <c r="AB1039" s="40"/>
      <c r="AC1039" s="40"/>
      <c r="AD1039" s="40"/>
      <c r="AE1039" s="40"/>
      <c r="AT1039" s="19" t="s">
        <v>137</v>
      </c>
      <c r="AU1039" s="19" t="s">
        <v>82</v>
      </c>
    </row>
    <row r="1040" s="13" customFormat="1">
      <c r="A1040" s="13"/>
      <c r="B1040" s="242"/>
      <c r="C1040" s="243"/>
      <c r="D1040" s="244" t="s">
        <v>470</v>
      </c>
      <c r="E1040" s="245" t="s">
        <v>19</v>
      </c>
      <c r="F1040" s="246" t="s">
        <v>2435</v>
      </c>
      <c r="G1040" s="243"/>
      <c r="H1040" s="247">
        <v>9.8200000000000003</v>
      </c>
      <c r="I1040" s="248"/>
      <c r="J1040" s="243"/>
      <c r="K1040" s="243"/>
      <c r="L1040" s="249"/>
      <c r="M1040" s="250"/>
      <c r="N1040" s="251"/>
      <c r="O1040" s="251"/>
      <c r="P1040" s="251"/>
      <c r="Q1040" s="251"/>
      <c r="R1040" s="251"/>
      <c r="S1040" s="251"/>
      <c r="T1040" s="252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53" t="s">
        <v>470</v>
      </c>
      <c r="AU1040" s="253" t="s">
        <v>82</v>
      </c>
      <c r="AV1040" s="13" t="s">
        <v>82</v>
      </c>
      <c r="AW1040" s="13" t="s">
        <v>33</v>
      </c>
      <c r="AX1040" s="13" t="s">
        <v>72</v>
      </c>
      <c r="AY1040" s="253" t="s">
        <v>128</v>
      </c>
    </row>
    <row r="1041" s="13" customFormat="1">
      <c r="A1041" s="13"/>
      <c r="B1041" s="242"/>
      <c r="C1041" s="243"/>
      <c r="D1041" s="244" t="s">
        <v>470</v>
      </c>
      <c r="E1041" s="245" t="s">
        <v>19</v>
      </c>
      <c r="F1041" s="246" t="s">
        <v>2436</v>
      </c>
      <c r="G1041" s="243"/>
      <c r="H1041" s="247">
        <v>5.7800000000000002</v>
      </c>
      <c r="I1041" s="248"/>
      <c r="J1041" s="243"/>
      <c r="K1041" s="243"/>
      <c r="L1041" s="249"/>
      <c r="M1041" s="250"/>
      <c r="N1041" s="251"/>
      <c r="O1041" s="251"/>
      <c r="P1041" s="251"/>
      <c r="Q1041" s="251"/>
      <c r="R1041" s="251"/>
      <c r="S1041" s="251"/>
      <c r="T1041" s="252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53" t="s">
        <v>470</v>
      </c>
      <c r="AU1041" s="253" t="s">
        <v>82</v>
      </c>
      <c r="AV1041" s="13" t="s">
        <v>82</v>
      </c>
      <c r="AW1041" s="13" t="s">
        <v>33</v>
      </c>
      <c r="AX1041" s="13" t="s">
        <v>72</v>
      </c>
      <c r="AY1041" s="253" t="s">
        <v>128</v>
      </c>
    </row>
    <row r="1042" s="13" customFormat="1">
      <c r="A1042" s="13"/>
      <c r="B1042" s="242"/>
      <c r="C1042" s="243"/>
      <c r="D1042" s="244" t="s">
        <v>470</v>
      </c>
      <c r="E1042" s="245" t="s">
        <v>19</v>
      </c>
      <c r="F1042" s="246" t="s">
        <v>2437</v>
      </c>
      <c r="G1042" s="243"/>
      <c r="H1042" s="247">
        <v>5.2999999999999998</v>
      </c>
      <c r="I1042" s="248"/>
      <c r="J1042" s="243"/>
      <c r="K1042" s="243"/>
      <c r="L1042" s="249"/>
      <c r="M1042" s="250"/>
      <c r="N1042" s="251"/>
      <c r="O1042" s="251"/>
      <c r="P1042" s="251"/>
      <c r="Q1042" s="251"/>
      <c r="R1042" s="251"/>
      <c r="S1042" s="251"/>
      <c r="T1042" s="252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53" t="s">
        <v>470</v>
      </c>
      <c r="AU1042" s="253" t="s">
        <v>82</v>
      </c>
      <c r="AV1042" s="13" t="s">
        <v>82</v>
      </c>
      <c r="AW1042" s="13" t="s">
        <v>33</v>
      </c>
      <c r="AX1042" s="13" t="s">
        <v>72</v>
      </c>
      <c r="AY1042" s="253" t="s">
        <v>128</v>
      </c>
    </row>
    <row r="1043" s="13" customFormat="1">
      <c r="A1043" s="13"/>
      <c r="B1043" s="242"/>
      <c r="C1043" s="243"/>
      <c r="D1043" s="244" t="s">
        <v>470</v>
      </c>
      <c r="E1043" s="245" t="s">
        <v>19</v>
      </c>
      <c r="F1043" s="246" t="s">
        <v>2438</v>
      </c>
      <c r="G1043" s="243"/>
      <c r="H1043" s="247">
        <v>4.7999999999999998</v>
      </c>
      <c r="I1043" s="248"/>
      <c r="J1043" s="243"/>
      <c r="K1043" s="243"/>
      <c r="L1043" s="249"/>
      <c r="M1043" s="250"/>
      <c r="N1043" s="251"/>
      <c r="O1043" s="251"/>
      <c r="P1043" s="251"/>
      <c r="Q1043" s="251"/>
      <c r="R1043" s="251"/>
      <c r="S1043" s="251"/>
      <c r="T1043" s="252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53" t="s">
        <v>470</v>
      </c>
      <c r="AU1043" s="253" t="s">
        <v>82</v>
      </c>
      <c r="AV1043" s="13" t="s">
        <v>82</v>
      </c>
      <c r="AW1043" s="13" t="s">
        <v>33</v>
      </c>
      <c r="AX1043" s="13" t="s">
        <v>72</v>
      </c>
      <c r="AY1043" s="253" t="s">
        <v>128</v>
      </c>
    </row>
    <row r="1044" s="13" customFormat="1">
      <c r="A1044" s="13"/>
      <c r="B1044" s="242"/>
      <c r="C1044" s="243"/>
      <c r="D1044" s="244" t="s">
        <v>470</v>
      </c>
      <c r="E1044" s="245" t="s">
        <v>19</v>
      </c>
      <c r="F1044" s="246" t="s">
        <v>2439</v>
      </c>
      <c r="G1044" s="243"/>
      <c r="H1044" s="247">
        <v>8.9800000000000004</v>
      </c>
      <c r="I1044" s="248"/>
      <c r="J1044" s="243"/>
      <c r="K1044" s="243"/>
      <c r="L1044" s="249"/>
      <c r="M1044" s="250"/>
      <c r="N1044" s="251"/>
      <c r="O1044" s="251"/>
      <c r="P1044" s="251"/>
      <c r="Q1044" s="251"/>
      <c r="R1044" s="251"/>
      <c r="S1044" s="251"/>
      <c r="T1044" s="252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53" t="s">
        <v>470</v>
      </c>
      <c r="AU1044" s="253" t="s">
        <v>82</v>
      </c>
      <c r="AV1044" s="13" t="s">
        <v>82</v>
      </c>
      <c r="AW1044" s="13" t="s">
        <v>33</v>
      </c>
      <c r="AX1044" s="13" t="s">
        <v>72</v>
      </c>
      <c r="AY1044" s="253" t="s">
        <v>128</v>
      </c>
    </row>
    <row r="1045" s="13" customFormat="1">
      <c r="A1045" s="13"/>
      <c r="B1045" s="242"/>
      <c r="C1045" s="243"/>
      <c r="D1045" s="244" t="s">
        <v>470</v>
      </c>
      <c r="E1045" s="245" t="s">
        <v>19</v>
      </c>
      <c r="F1045" s="246" t="s">
        <v>2440</v>
      </c>
      <c r="G1045" s="243"/>
      <c r="H1045" s="247">
        <v>11.619999999999999</v>
      </c>
      <c r="I1045" s="248"/>
      <c r="J1045" s="243"/>
      <c r="K1045" s="243"/>
      <c r="L1045" s="249"/>
      <c r="M1045" s="250"/>
      <c r="N1045" s="251"/>
      <c r="O1045" s="251"/>
      <c r="P1045" s="251"/>
      <c r="Q1045" s="251"/>
      <c r="R1045" s="251"/>
      <c r="S1045" s="251"/>
      <c r="T1045" s="252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53" t="s">
        <v>470</v>
      </c>
      <c r="AU1045" s="253" t="s">
        <v>82</v>
      </c>
      <c r="AV1045" s="13" t="s">
        <v>82</v>
      </c>
      <c r="AW1045" s="13" t="s">
        <v>33</v>
      </c>
      <c r="AX1045" s="13" t="s">
        <v>72</v>
      </c>
      <c r="AY1045" s="253" t="s">
        <v>128</v>
      </c>
    </row>
    <row r="1046" s="13" customFormat="1">
      <c r="A1046" s="13"/>
      <c r="B1046" s="242"/>
      <c r="C1046" s="243"/>
      <c r="D1046" s="244" t="s">
        <v>470</v>
      </c>
      <c r="E1046" s="245" t="s">
        <v>19</v>
      </c>
      <c r="F1046" s="246" t="s">
        <v>2441</v>
      </c>
      <c r="G1046" s="243"/>
      <c r="H1046" s="247">
        <v>7.7999999999999998</v>
      </c>
      <c r="I1046" s="248"/>
      <c r="J1046" s="243"/>
      <c r="K1046" s="243"/>
      <c r="L1046" s="249"/>
      <c r="M1046" s="250"/>
      <c r="N1046" s="251"/>
      <c r="O1046" s="251"/>
      <c r="P1046" s="251"/>
      <c r="Q1046" s="251"/>
      <c r="R1046" s="251"/>
      <c r="S1046" s="251"/>
      <c r="T1046" s="252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53" t="s">
        <v>470</v>
      </c>
      <c r="AU1046" s="253" t="s">
        <v>82</v>
      </c>
      <c r="AV1046" s="13" t="s">
        <v>82</v>
      </c>
      <c r="AW1046" s="13" t="s">
        <v>33</v>
      </c>
      <c r="AX1046" s="13" t="s">
        <v>72</v>
      </c>
      <c r="AY1046" s="253" t="s">
        <v>128</v>
      </c>
    </row>
    <row r="1047" s="13" customFormat="1">
      <c r="A1047" s="13"/>
      <c r="B1047" s="242"/>
      <c r="C1047" s="243"/>
      <c r="D1047" s="244" t="s">
        <v>470</v>
      </c>
      <c r="E1047" s="245" t="s">
        <v>19</v>
      </c>
      <c r="F1047" s="246" t="s">
        <v>2442</v>
      </c>
      <c r="G1047" s="243"/>
      <c r="H1047" s="247">
        <v>7.7999999999999998</v>
      </c>
      <c r="I1047" s="248"/>
      <c r="J1047" s="243"/>
      <c r="K1047" s="243"/>
      <c r="L1047" s="249"/>
      <c r="M1047" s="250"/>
      <c r="N1047" s="251"/>
      <c r="O1047" s="251"/>
      <c r="P1047" s="251"/>
      <c r="Q1047" s="251"/>
      <c r="R1047" s="251"/>
      <c r="S1047" s="251"/>
      <c r="T1047" s="252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53" t="s">
        <v>470</v>
      </c>
      <c r="AU1047" s="253" t="s">
        <v>82</v>
      </c>
      <c r="AV1047" s="13" t="s">
        <v>82</v>
      </c>
      <c r="AW1047" s="13" t="s">
        <v>33</v>
      </c>
      <c r="AX1047" s="13" t="s">
        <v>72</v>
      </c>
      <c r="AY1047" s="253" t="s">
        <v>128</v>
      </c>
    </row>
    <row r="1048" s="13" customFormat="1">
      <c r="A1048" s="13"/>
      <c r="B1048" s="242"/>
      <c r="C1048" s="243"/>
      <c r="D1048" s="244" t="s">
        <v>470</v>
      </c>
      <c r="E1048" s="245" t="s">
        <v>19</v>
      </c>
      <c r="F1048" s="246" t="s">
        <v>2443</v>
      </c>
      <c r="G1048" s="243"/>
      <c r="H1048" s="247">
        <v>11.1</v>
      </c>
      <c r="I1048" s="248"/>
      <c r="J1048" s="243"/>
      <c r="K1048" s="243"/>
      <c r="L1048" s="249"/>
      <c r="M1048" s="250"/>
      <c r="N1048" s="251"/>
      <c r="O1048" s="251"/>
      <c r="P1048" s="251"/>
      <c r="Q1048" s="251"/>
      <c r="R1048" s="251"/>
      <c r="S1048" s="251"/>
      <c r="T1048" s="252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53" t="s">
        <v>470</v>
      </c>
      <c r="AU1048" s="253" t="s">
        <v>82</v>
      </c>
      <c r="AV1048" s="13" t="s">
        <v>82</v>
      </c>
      <c r="AW1048" s="13" t="s">
        <v>33</v>
      </c>
      <c r="AX1048" s="13" t="s">
        <v>72</v>
      </c>
      <c r="AY1048" s="253" t="s">
        <v>128</v>
      </c>
    </row>
    <row r="1049" s="13" customFormat="1">
      <c r="A1049" s="13"/>
      <c r="B1049" s="242"/>
      <c r="C1049" s="243"/>
      <c r="D1049" s="244" t="s">
        <v>470</v>
      </c>
      <c r="E1049" s="245" t="s">
        <v>19</v>
      </c>
      <c r="F1049" s="246" t="s">
        <v>2444</v>
      </c>
      <c r="G1049" s="243"/>
      <c r="H1049" s="247">
        <v>8.8000000000000007</v>
      </c>
      <c r="I1049" s="248"/>
      <c r="J1049" s="243"/>
      <c r="K1049" s="243"/>
      <c r="L1049" s="249"/>
      <c r="M1049" s="250"/>
      <c r="N1049" s="251"/>
      <c r="O1049" s="251"/>
      <c r="P1049" s="251"/>
      <c r="Q1049" s="251"/>
      <c r="R1049" s="251"/>
      <c r="S1049" s="251"/>
      <c r="T1049" s="252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53" t="s">
        <v>470</v>
      </c>
      <c r="AU1049" s="253" t="s">
        <v>82</v>
      </c>
      <c r="AV1049" s="13" t="s">
        <v>82</v>
      </c>
      <c r="AW1049" s="13" t="s">
        <v>33</v>
      </c>
      <c r="AX1049" s="13" t="s">
        <v>72</v>
      </c>
      <c r="AY1049" s="253" t="s">
        <v>128</v>
      </c>
    </row>
    <row r="1050" s="14" customFormat="1">
      <c r="A1050" s="14"/>
      <c r="B1050" s="254"/>
      <c r="C1050" s="255"/>
      <c r="D1050" s="244" t="s">
        <v>470</v>
      </c>
      <c r="E1050" s="256" t="s">
        <v>19</v>
      </c>
      <c r="F1050" s="257" t="s">
        <v>494</v>
      </c>
      <c r="G1050" s="255"/>
      <c r="H1050" s="258">
        <v>81.799999999999997</v>
      </c>
      <c r="I1050" s="259"/>
      <c r="J1050" s="255"/>
      <c r="K1050" s="255"/>
      <c r="L1050" s="260"/>
      <c r="M1050" s="261"/>
      <c r="N1050" s="262"/>
      <c r="O1050" s="262"/>
      <c r="P1050" s="262"/>
      <c r="Q1050" s="262"/>
      <c r="R1050" s="262"/>
      <c r="S1050" s="262"/>
      <c r="T1050" s="263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64" t="s">
        <v>470</v>
      </c>
      <c r="AU1050" s="264" t="s">
        <v>82</v>
      </c>
      <c r="AV1050" s="14" t="s">
        <v>430</v>
      </c>
      <c r="AW1050" s="14" t="s">
        <v>33</v>
      </c>
      <c r="AX1050" s="14" t="s">
        <v>80</v>
      </c>
      <c r="AY1050" s="264" t="s">
        <v>128</v>
      </c>
    </row>
    <row r="1051" s="2" customFormat="1" ht="24.15" customHeight="1">
      <c r="A1051" s="40"/>
      <c r="B1051" s="41"/>
      <c r="C1051" s="207" t="s">
        <v>2445</v>
      </c>
      <c r="D1051" s="207" t="s">
        <v>131</v>
      </c>
      <c r="E1051" s="208" t="s">
        <v>2446</v>
      </c>
      <c r="F1051" s="209" t="s">
        <v>2447</v>
      </c>
      <c r="G1051" s="210" t="s">
        <v>134</v>
      </c>
      <c r="H1051" s="211">
        <v>9.3000000000000007</v>
      </c>
      <c r="I1051" s="212"/>
      <c r="J1051" s="213">
        <f>ROUND(I1051*H1051,2)</f>
        <v>0</v>
      </c>
      <c r="K1051" s="214"/>
      <c r="L1051" s="46"/>
      <c r="M1051" s="215" t="s">
        <v>19</v>
      </c>
      <c r="N1051" s="216" t="s">
        <v>43</v>
      </c>
      <c r="O1051" s="86"/>
      <c r="P1051" s="217">
        <f>O1051*H1051</f>
        <v>0</v>
      </c>
      <c r="Q1051" s="217">
        <v>0.00097999999999999997</v>
      </c>
      <c r="R1051" s="217">
        <f>Q1051*H1051</f>
        <v>0.0091140000000000006</v>
      </c>
      <c r="S1051" s="217">
        <v>0</v>
      </c>
      <c r="T1051" s="218">
        <f>S1051*H1051</f>
        <v>0</v>
      </c>
      <c r="U1051" s="40"/>
      <c r="V1051" s="40"/>
      <c r="W1051" s="40"/>
      <c r="X1051" s="40"/>
      <c r="Y1051" s="40"/>
      <c r="Z1051" s="40"/>
      <c r="AA1051" s="40"/>
      <c r="AB1051" s="40"/>
      <c r="AC1051" s="40"/>
      <c r="AD1051" s="40"/>
      <c r="AE1051" s="40"/>
      <c r="AR1051" s="219" t="s">
        <v>135</v>
      </c>
      <c r="AT1051" s="219" t="s">
        <v>131</v>
      </c>
      <c r="AU1051" s="219" t="s">
        <v>82</v>
      </c>
      <c r="AY1051" s="19" t="s">
        <v>128</v>
      </c>
      <c r="BE1051" s="220">
        <f>IF(N1051="základní",J1051,0)</f>
        <v>0</v>
      </c>
      <c r="BF1051" s="220">
        <f>IF(N1051="snížená",J1051,0)</f>
        <v>0</v>
      </c>
      <c r="BG1051" s="220">
        <f>IF(N1051="zákl. přenesená",J1051,0)</f>
        <v>0</v>
      </c>
      <c r="BH1051" s="220">
        <f>IF(N1051="sníž. přenesená",J1051,0)</f>
        <v>0</v>
      </c>
      <c r="BI1051" s="220">
        <f>IF(N1051="nulová",J1051,0)</f>
        <v>0</v>
      </c>
      <c r="BJ1051" s="19" t="s">
        <v>80</v>
      </c>
      <c r="BK1051" s="220">
        <f>ROUND(I1051*H1051,2)</f>
        <v>0</v>
      </c>
      <c r="BL1051" s="19" t="s">
        <v>135</v>
      </c>
      <c r="BM1051" s="219" t="s">
        <v>2448</v>
      </c>
    </row>
    <row r="1052" s="2" customFormat="1">
      <c r="A1052" s="40"/>
      <c r="B1052" s="41"/>
      <c r="C1052" s="42"/>
      <c r="D1052" s="221" t="s">
        <v>137</v>
      </c>
      <c r="E1052" s="42"/>
      <c r="F1052" s="222" t="s">
        <v>2449</v>
      </c>
      <c r="G1052" s="42"/>
      <c r="H1052" s="42"/>
      <c r="I1052" s="223"/>
      <c r="J1052" s="42"/>
      <c r="K1052" s="42"/>
      <c r="L1052" s="46"/>
      <c r="M1052" s="224"/>
      <c r="N1052" s="225"/>
      <c r="O1052" s="86"/>
      <c r="P1052" s="86"/>
      <c r="Q1052" s="86"/>
      <c r="R1052" s="86"/>
      <c r="S1052" s="86"/>
      <c r="T1052" s="87"/>
      <c r="U1052" s="40"/>
      <c r="V1052" s="40"/>
      <c r="W1052" s="40"/>
      <c r="X1052" s="40"/>
      <c r="Y1052" s="40"/>
      <c r="Z1052" s="40"/>
      <c r="AA1052" s="40"/>
      <c r="AB1052" s="40"/>
      <c r="AC1052" s="40"/>
      <c r="AD1052" s="40"/>
      <c r="AE1052" s="40"/>
      <c r="AT1052" s="19" t="s">
        <v>137</v>
      </c>
      <c r="AU1052" s="19" t="s">
        <v>82</v>
      </c>
    </row>
    <row r="1053" s="13" customFormat="1">
      <c r="A1053" s="13"/>
      <c r="B1053" s="242"/>
      <c r="C1053" s="243"/>
      <c r="D1053" s="244" t="s">
        <v>470</v>
      </c>
      <c r="E1053" s="245" t="s">
        <v>19</v>
      </c>
      <c r="F1053" s="246" t="s">
        <v>2450</v>
      </c>
      <c r="G1053" s="243"/>
      <c r="H1053" s="247">
        <v>6.5999999999999996</v>
      </c>
      <c r="I1053" s="248"/>
      <c r="J1053" s="243"/>
      <c r="K1053" s="243"/>
      <c r="L1053" s="249"/>
      <c r="M1053" s="250"/>
      <c r="N1053" s="251"/>
      <c r="O1053" s="251"/>
      <c r="P1053" s="251"/>
      <c r="Q1053" s="251"/>
      <c r="R1053" s="251"/>
      <c r="S1053" s="251"/>
      <c r="T1053" s="252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53" t="s">
        <v>470</v>
      </c>
      <c r="AU1053" s="253" t="s">
        <v>82</v>
      </c>
      <c r="AV1053" s="13" t="s">
        <v>82</v>
      </c>
      <c r="AW1053" s="13" t="s">
        <v>33</v>
      </c>
      <c r="AX1053" s="13" t="s">
        <v>72</v>
      </c>
      <c r="AY1053" s="253" t="s">
        <v>128</v>
      </c>
    </row>
    <row r="1054" s="13" customFormat="1">
      <c r="A1054" s="13"/>
      <c r="B1054" s="242"/>
      <c r="C1054" s="243"/>
      <c r="D1054" s="244" t="s">
        <v>470</v>
      </c>
      <c r="E1054" s="245" t="s">
        <v>19</v>
      </c>
      <c r="F1054" s="246" t="s">
        <v>2451</v>
      </c>
      <c r="G1054" s="243"/>
      <c r="H1054" s="247">
        <v>2.7000000000000002</v>
      </c>
      <c r="I1054" s="248"/>
      <c r="J1054" s="243"/>
      <c r="K1054" s="243"/>
      <c r="L1054" s="249"/>
      <c r="M1054" s="250"/>
      <c r="N1054" s="251"/>
      <c r="O1054" s="251"/>
      <c r="P1054" s="251"/>
      <c r="Q1054" s="251"/>
      <c r="R1054" s="251"/>
      <c r="S1054" s="251"/>
      <c r="T1054" s="252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53" t="s">
        <v>470</v>
      </c>
      <c r="AU1054" s="253" t="s">
        <v>82</v>
      </c>
      <c r="AV1054" s="13" t="s">
        <v>82</v>
      </c>
      <c r="AW1054" s="13" t="s">
        <v>33</v>
      </c>
      <c r="AX1054" s="13" t="s">
        <v>72</v>
      </c>
      <c r="AY1054" s="253" t="s">
        <v>128</v>
      </c>
    </row>
    <row r="1055" s="14" customFormat="1">
      <c r="A1055" s="14"/>
      <c r="B1055" s="254"/>
      <c r="C1055" s="255"/>
      <c r="D1055" s="244" t="s">
        <v>470</v>
      </c>
      <c r="E1055" s="256" t="s">
        <v>19</v>
      </c>
      <c r="F1055" s="257" t="s">
        <v>494</v>
      </c>
      <c r="G1055" s="255"/>
      <c r="H1055" s="258">
        <v>9.3000000000000007</v>
      </c>
      <c r="I1055" s="259"/>
      <c r="J1055" s="255"/>
      <c r="K1055" s="255"/>
      <c r="L1055" s="260"/>
      <c r="M1055" s="261"/>
      <c r="N1055" s="262"/>
      <c r="O1055" s="262"/>
      <c r="P1055" s="262"/>
      <c r="Q1055" s="262"/>
      <c r="R1055" s="262"/>
      <c r="S1055" s="262"/>
      <c r="T1055" s="263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64" t="s">
        <v>470</v>
      </c>
      <c r="AU1055" s="264" t="s">
        <v>82</v>
      </c>
      <c r="AV1055" s="14" t="s">
        <v>430</v>
      </c>
      <c r="AW1055" s="14" t="s">
        <v>33</v>
      </c>
      <c r="AX1055" s="14" t="s">
        <v>80</v>
      </c>
      <c r="AY1055" s="264" t="s">
        <v>128</v>
      </c>
    </row>
    <row r="1056" s="2" customFormat="1" ht="16.5" customHeight="1">
      <c r="A1056" s="40"/>
      <c r="B1056" s="41"/>
      <c r="C1056" s="226" t="s">
        <v>2452</v>
      </c>
      <c r="D1056" s="226" t="s">
        <v>140</v>
      </c>
      <c r="E1056" s="227" t="s">
        <v>2420</v>
      </c>
      <c r="F1056" s="228" t="s">
        <v>2421</v>
      </c>
      <c r="G1056" s="229" t="s">
        <v>524</v>
      </c>
      <c r="H1056" s="230">
        <v>3.069</v>
      </c>
      <c r="I1056" s="231"/>
      <c r="J1056" s="232">
        <f>ROUND(I1056*H1056,2)</f>
        <v>0</v>
      </c>
      <c r="K1056" s="233"/>
      <c r="L1056" s="234"/>
      <c r="M1056" s="235" t="s">
        <v>19</v>
      </c>
      <c r="N1056" s="236" t="s">
        <v>43</v>
      </c>
      <c r="O1056" s="86"/>
      <c r="P1056" s="217">
        <f>O1056*H1056</f>
        <v>0</v>
      </c>
      <c r="Q1056" s="217">
        <v>0.0118</v>
      </c>
      <c r="R1056" s="217">
        <f>Q1056*H1056</f>
        <v>0.036214200000000002</v>
      </c>
      <c r="S1056" s="217">
        <v>0</v>
      </c>
      <c r="T1056" s="218">
        <f>S1056*H1056</f>
        <v>0</v>
      </c>
      <c r="U1056" s="40"/>
      <c r="V1056" s="40"/>
      <c r="W1056" s="40"/>
      <c r="X1056" s="40"/>
      <c r="Y1056" s="40"/>
      <c r="Z1056" s="40"/>
      <c r="AA1056" s="40"/>
      <c r="AB1056" s="40"/>
      <c r="AC1056" s="40"/>
      <c r="AD1056" s="40"/>
      <c r="AE1056" s="40"/>
      <c r="AR1056" s="219" t="s">
        <v>143</v>
      </c>
      <c r="AT1056" s="219" t="s">
        <v>140</v>
      </c>
      <c r="AU1056" s="219" t="s">
        <v>82</v>
      </c>
      <c r="AY1056" s="19" t="s">
        <v>128</v>
      </c>
      <c r="BE1056" s="220">
        <f>IF(N1056="základní",J1056,0)</f>
        <v>0</v>
      </c>
      <c r="BF1056" s="220">
        <f>IF(N1056="snížená",J1056,0)</f>
        <v>0</v>
      </c>
      <c r="BG1056" s="220">
        <f>IF(N1056="zákl. přenesená",J1056,0)</f>
        <v>0</v>
      </c>
      <c r="BH1056" s="220">
        <f>IF(N1056="sníž. přenesená",J1056,0)</f>
        <v>0</v>
      </c>
      <c r="BI1056" s="220">
        <f>IF(N1056="nulová",J1056,0)</f>
        <v>0</v>
      </c>
      <c r="BJ1056" s="19" t="s">
        <v>80</v>
      </c>
      <c r="BK1056" s="220">
        <f>ROUND(I1056*H1056,2)</f>
        <v>0</v>
      </c>
      <c r="BL1056" s="19" t="s">
        <v>135</v>
      </c>
      <c r="BM1056" s="219" t="s">
        <v>2453</v>
      </c>
    </row>
    <row r="1057" s="13" customFormat="1">
      <c r="A1057" s="13"/>
      <c r="B1057" s="242"/>
      <c r="C1057" s="243"/>
      <c r="D1057" s="244" t="s">
        <v>470</v>
      </c>
      <c r="E1057" s="245" t="s">
        <v>19</v>
      </c>
      <c r="F1057" s="246" t="s">
        <v>2454</v>
      </c>
      <c r="G1057" s="243"/>
      <c r="H1057" s="247">
        <v>3.069</v>
      </c>
      <c r="I1057" s="248"/>
      <c r="J1057" s="243"/>
      <c r="K1057" s="243"/>
      <c r="L1057" s="249"/>
      <c r="M1057" s="250"/>
      <c r="N1057" s="251"/>
      <c r="O1057" s="251"/>
      <c r="P1057" s="251"/>
      <c r="Q1057" s="251"/>
      <c r="R1057" s="251"/>
      <c r="S1057" s="251"/>
      <c r="T1057" s="252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53" t="s">
        <v>470</v>
      </c>
      <c r="AU1057" s="253" t="s">
        <v>82</v>
      </c>
      <c r="AV1057" s="13" t="s">
        <v>82</v>
      </c>
      <c r="AW1057" s="13" t="s">
        <v>33</v>
      </c>
      <c r="AX1057" s="13" t="s">
        <v>80</v>
      </c>
      <c r="AY1057" s="253" t="s">
        <v>128</v>
      </c>
    </row>
    <row r="1058" s="2" customFormat="1" ht="24.15" customHeight="1">
      <c r="A1058" s="40"/>
      <c r="B1058" s="41"/>
      <c r="C1058" s="207" t="s">
        <v>2455</v>
      </c>
      <c r="D1058" s="207" t="s">
        <v>131</v>
      </c>
      <c r="E1058" s="208" t="s">
        <v>1063</v>
      </c>
      <c r="F1058" s="209" t="s">
        <v>1064</v>
      </c>
      <c r="G1058" s="210" t="s">
        <v>155</v>
      </c>
      <c r="H1058" s="237"/>
      <c r="I1058" s="212"/>
      <c r="J1058" s="213">
        <f>ROUND(I1058*H1058,2)</f>
        <v>0</v>
      </c>
      <c r="K1058" s="214"/>
      <c r="L1058" s="46"/>
      <c r="M1058" s="215" t="s">
        <v>19</v>
      </c>
      <c r="N1058" s="216" t="s">
        <v>43</v>
      </c>
      <c r="O1058" s="86"/>
      <c r="P1058" s="217">
        <f>O1058*H1058</f>
        <v>0</v>
      </c>
      <c r="Q1058" s="217">
        <v>0</v>
      </c>
      <c r="R1058" s="217">
        <f>Q1058*H1058</f>
        <v>0</v>
      </c>
      <c r="S1058" s="217">
        <v>0</v>
      </c>
      <c r="T1058" s="218">
        <f>S1058*H1058</f>
        <v>0</v>
      </c>
      <c r="U1058" s="40"/>
      <c r="V1058" s="40"/>
      <c r="W1058" s="40"/>
      <c r="X1058" s="40"/>
      <c r="Y1058" s="40"/>
      <c r="Z1058" s="40"/>
      <c r="AA1058" s="40"/>
      <c r="AB1058" s="40"/>
      <c r="AC1058" s="40"/>
      <c r="AD1058" s="40"/>
      <c r="AE1058" s="40"/>
      <c r="AR1058" s="219" t="s">
        <v>135</v>
      </c>
      <c r="AT1058" s="219" t="s">
        <v>131</v>
      </c>
      <c r="AU1058" s="219" t="s">
        <v>82</v>
      </c>
      <c r="AY1058" s="19" t="s">
        <v>128</v>
      </c>
      <c r="BE1058" s="220">
        <f>IF(N1058="základní",J1058,0)</f>
        <v>0</v>
      </c>
      <c r="BF1058" s="220">
        <f>IF(N1058="snížená",J1058,0)</f>
        <v>0</v>
      </c>
      <c r="BG1058" s="220">
        <f>IF(N1058="zákl. přenesená",J1058,0)</f>
        <v>0</v>
      </c>
      <c r="BH1058" s="220">
        <f>IF(N1058="sníž. přenesená",J1058,0)</f>
        <v>0</v>
      </c>
      <c r="BI1058" s="220">
        <f>IF(N1058="nulová",J1058,0)</f>
        <v>0</v>
      </c>
      <c r="BJ1058" s="19" t="s">
        <v>80</v>
      </c>
      <c r="BK1058" s="220">
        <f>ROUND(I1058*H1058,2)</f>
        <v>0</v>
      </c>
      <c r="BL1058" s="19" t="s">
        <v>135</v>
      </c>
      <c r="BM1058" s="219" t="s">
        <v>2456</v>
      </c>
    </row>
    <row r="1059" s="2" customFormat="1">
      <c r="A1059" s="40"/>
      <c r="B1059" s="41"/>
      <c r="C1059" s="42"/>
      <c r="D1059" s="221" t="s">
        <v>137</v>
      </c>
      <c r="E1059" s="42"/>
      <c r="F1059" s="222" t="s">
        <v>2457</v>
      </c>
      <c r="G1059" s="42"/>
      <c r="H1059" s="42"/>
      <c r="I1059" s="223"/>
      <c r="J1059" s="42"/>
      <c r="K1059" s="42"/>
      <c r="L1059" s="46"/>
      <c r="M1059" s="224"/>
      <c r="N1059" s="225"/>
      <c r="O1059" s="86"/>
      <c r="P1059" s="86"/>
      <c r="Q1059" s="86"/>
      <c r="R1059" s="86"/>
      <c r="S1059" s="86"/>
      <c r="T1059" s="87"/>
      <c r="U1059" s="40"/>
      <c r="V1059" s="40"/>
      <c r="W1059" s="40"/>
      <c r="X1059" s="40"/>
      <c r="Y1059" s="40"/>
      <c r="Z1059" s="40"/>
      <c r="AA1059" s="40"/>
      <c r="AB1059" s="40"/>
      <c r="AC1059" s="40"/>
      <c r="AD1059" s="40"/>
      <c r="AE1059" s="40"/>
      <c r="AT1059" s="19" t="s">
        <v>137</v>
      </c>
      <c r="AU1059" s="19" t="s">
        <v>82</v>
      </c>
    </row>
    <row r="1060" s="12" customFormat="1" ht="22.8" customHeight="1">
      <c r="A1060" s="12"/>
      <c r="B1060" s="191"/>
      <c r="C1060" s="192"/>
      <c r="D1060" s="193" t="s">
        <v>71</v>
      </c>
      <c r="E1060" s="205" t="s">
        <v>416</v>
      </c>
      <c r="F1060" s="205" t="s">
        <v>417</v>
      </c>
      <c r="G1060" s="192"/>
      <c r="H1060" s="192"/>
      <c r="I1060" s="195"/>
      <c r="J1060" s="206">
        <f>BK1060</f>
        <v>0</v>
      </c>
      <c r="K1060" s="192"/>
      <c r="L1060" s="197"/>
      <c r="M1060" s="198"/>
      <c r="N1060" s="199"/>
      <c r="O1060" s="199"/>
      <c r="P1060" s="200">
        <f>SUM(P1061:P1095)</f>
        <v>0</v>
      </c>
      <c r="Q1060" s="199"/>
      <c r="R1060" s="200">
        <f>SUM(R1061:R1095)</f>
        <v>0.10283930999999999</v>
      </c>
      <c r="S1060" s="199"/>
      <c r="T1060" s="201">
        <f>SUM(T1061:T1095)</f>
        <v>0</v>
      </c>
      <c r="U1060" s="12"/>
      <c r="V1060" s="12"/>
      <c r="W1060" s="12"/>
      <c r="X1060" s="12"/>
      <c r="Y1060" s="12"/>
      <c r="Z1060" s="12"/>
      <c r="AA1060" s="12"/>
      <c r="AB1060" s="12"/>
      <c r="AC1060" s="12"/>
      <c r="AD1060" s="12"/>
      <c r="AE1060" s="12"/>
      <c r="AR1060" s="202" t="s">
        <v>82</v>
      </c>
      <c r="AT1060" s="203" t="s">
        <v>71</v>
      </c>
      <c r="AU1060" s="203" t="s">
        <v>80</v>
      </c>
      <c r="AY1060" s="202" t="s">
        <v>128</v>
      </c>
      <c r="BK1060" s="204">
        <f>SUM(BK1061:BK1095)</f>
        <v>0</v>
      </c>
    </row>
    <row r="1061" s="2" customFormat="1" ht="24.15" customHeight="1">
      <c r="A1061" s="40"/>
      <c r="B1061" s="41"/>
      <c r="C1061" s="207" t="s">
        <v>2458</v>
      </c>
      <c r="D1061" s="207" t="s">
        <v>131</v>
      </c>
      <c r="E1061" s="208" t="s">
        <v>2459</v>
      </c>
      <c r="F1061" s="209" t="s">
        <v>2460</v>
      </c>
      <c r="G1061" s="210" t="s">
        <v>524</v>
      </c>
      <c r="H1061" s="211">
        <v>121.618</v>
      </c>
      <c r="I1061" s="212"/>
      <c r="J1061" s="213">
        <f>ROUND(I1061*H1061,2)</f>
        <v>0</v>
      </c>
      <c r="K1061" s="214"/>
      <c r="L1061" s="46"/>
      <c r="M1061" s="215" t="s">
        <v>19</v>
      </c>
      <c r="N1061" s="216" t="s">
        <v>43</v>
      </c>
      <c r="O1061" s="86"/>
      <c r="P1061" s="217">
        <f>O1061*H1061</f>
        <v>0</v>
      </c>
      <c r="Q1061" s="217">
        <v>0.00022000000000000001</v>
      </c>
      <c r="R1061" s="217">
        <f>Q1061*H1061</f>
        <v>0.026755959999999999</v>
      </c>
      <c r="S1061" s="217">
        <v>0</v>
      </c>
      <c r="T1061" s="218">
        <f>S1061*H1061</f>
        <v>0</v>
      </c>
      <c r="U1061" s="40"/>
      <c r="V1061" s="40"/>
      <c r="W1061" s="40"/>
      <c r="X1061" s="40"/>
      <c r="Y1061" s="40"/>
      <c r="Z1061" s="40"/>
      <c r="AA1061" s="40"/>
      <c r="AB1061" s="40"/>
      <c r="AC1061" s="40"/>
      <c r="AD1061" s="40"/>
      <c r="AE1061" s="40"/>
      <c r="AR1061" s="219" t="s">
        <v>135</v>
      </c>
      <c r="AT1061" s="219" t="s">
        <v>131</v>
      </c>
      <c r="AU1061" s="219" t="s">
        <v>82</v>
      </c>
      <c r="AY1061" s="19" t="s">
        <v>128</v>
      </c>
      <c r="BE1061" s="220">
        <f>IF(N1061="základní",J1061,0)</f>
        <v>0</v>
      </c>
      <c r="BF1061" s="220">
        <f>IF(N1061="snížená",J1061,0)</f>
        <v>0</v>
      </c>
      <c r="BG1061" s="220">
        <f>IF(N1061="zákl. přenesená",J1061,0)</f>
        <v>0</v>
      </c>
      <c r="BH1061" s="220">
        <f>IF(N1061="sníž. přenesená",J1061,0)</f>
        <v>0</v>
      </c>
      <c r="BI1061" s="220">
        <f>IF(N1061="nulová",J1061,0)</f>
        <v>0</v>
      </c>
      <c r="BJ1061" s="19" t="s">
        <v>80</v>
      </c>
      <c r="BK1061" s="220">
        <f>ROUND(I1061*H1061,2)</f>
        <v>0</v>
      </c>
      <c r="BL1061" s="19" t="s">
        <v>135</v>
      </c>
      <c r="BM1061" s="219" t="s">
        <v>2461</v>
      </c>
    </row>
    <row r="1062" s="2" customFormat="1">
      <c r="A1062" s="40"/>
      <c r="B1062" s="41"/>
      <c r="C1062" s="42"/>
      <c r="D1062" s="221" t="s">
        <v>137</v>
      </c>
      <c r="E1062" s="42"/>
      <c r="F1062" s="222" t="s">
        <v>2462</v>
      </c>
      <c r="G1062" s="42"/>
      <c r="H1062" s="42"/>
      <c r="I1062" s="223"/>
      <c r="J1062" s="42"/>
      <c r="K1062" s="42"/>
      <c r="L1062" s="46"/>
      <c r="M1062" s="224"/>
      <c r="N1062" s="225"/>
      <c r="O1062" s="86"/>
      <c r="P1062" s="86"/>
      <c r="Q1062" s="86"/>
      <c r="R1062" s="86"/>
      <c r="S1062" s="86"/>
      <c r="T1062" s="87"/>
      <c r="U1062" s="40"/>
      <c r="V1062" s="40"/>
      <c r="W1062" s="40"/>
      <c r="X1062" s="40"/>
      <c r="Y1062" s="40"/>
      <c r="Z1062" s="40"/>
      <c r="AA1062" s="40"/>
      <c r="AB1062" s="40"/>
      <c r="AC1062" s="40"/>
      <c r="AD1062" s="40"/>
      <c r="AE1062" s="40"/>
      <c r="AT1062" s="19" t="s">
        <v>137</v>
      </c>
      <c r="AU1062" s="19" t="s">
        <v>82</v>
      </c>
    </row>
    <row r="1063" s="13" customFormat="1">
      <c r="A1063" s="13"/>
      <c r="B1063" s="242"/>
      <c r="C1063" s="243"/>
      <c r="D1063" s="244" t="s">
        <v>470</v>
      </c>
      <c r="E1063" s="245" t="s">
        <v>19</v>
      </c>
      <c r="F1063" s="246" t="s">
        <v>2463</v>
      </c>
      <c r="G1063" s="243"/>
      <c r="H1063" s="247">
        <v>121.618</v>
      </c>
      <c r="I1063" s="248"/>
      <c r="J1063" s="243"/>
      <c r="K1063" s="243"/>
      <c r="L1063" s="249"/>
      <c r="M1063" s="250"/>
      <c r="N1063" s="251"/>
      <c r="O1063" s="251"/>
      <c r="P1063" s="251"/>
      <c r="Q1063" s="251"/>
      <c r="R1063" s="251"/>
      <c r="S1063" s="251"/>
      <c r="T1063" s="252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53" t="s">
        <v>470</v>
      </c>
      <c r="AU1063" s="253" t="s">
        <v>82</v>
      </c>
      <c r="AV1063" s="13" t="s">
        <v>82</v>
      </c>
      <c r="AW1063" s="13" t="s">
        <v>33</v>
      </c>
      <c r="AX1063" s="13" t="s">
        <v>80</v>
      </c>
      <c r="AY1063" s="253" t="s">
        <v>128</v>
      </c>
    </row>
    <row r="1064" s="2" customFormat="1" ht="16.5" customHeight="1">
      <c r="A1064" s="40"/>
      <c r="B1064" s="41"/>
      <c r="C1064" s="207" t="s">
        <v>2464</v>
      </c>
      <c r="D1064" s="207" t="s">
        <v>131</v>
      </c>
      <c r="E1064" s="208" t="s">
        <v>2465</v>
      </c>
      <c r="F1064" s="209" t="s">
        <v>2466</v>
      </c>
      <c r="G1064" s="210" t="s">
        <v>524</v>
      </c>
      <c r="H1064" s="211">
        <v>60.808999999999998</v>
      </c>
      <c r="I1064" s="212"/>
      <c r="J1064" s="213">
        <f>ROUND(I1064*H1064,2)</f>
        <v>0</v>
      </c>
      <c r="K1064" s="214"/>
      <c r="L1064" s="46"/>
      <c r="M1064" s="215" t="s">
        <v>19</v>
      </c>
      <c r="N1064" s="216" t="s">
        <v>43</v>
      </c>
      <c r="O1064" s="86"/>
      <c r="P1064" s="217">
        <f>O1064*H1064</f>
        <v>0</v>
      </c>
      <c r="Q1064" s="217">
        <v>0.00025000000000000001</v>
      </c>
      <c r="R1064" s="217">
        <f>Q1064*H1064</f>
        <v>0.015202250000000001</v>
      </c>
      <c r="S1064" s="217">
        <v>0</v>
      </c>
      <c r="T1064" s="218">
        <f>S1064*H1064</f>
        <v>0</v>
      </c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R1064" s="219" t="s">
        <v>135</v>
      </c>
      <c r="AT1064" s="219" t="s">
        <v>131</v>
      </c>
      <c r="AU1064" s="219" t="s">
        <v>82</v>
      </c>
      <c r="AY1064" s="19" t="s">
        <v>128</v>
      </c>
      <c r="BE1064" s="220">
        <f>IF(N1064="základní",J1064,0)</f>
        <v>0</v>
      </c>
      <c r="BF1064" s="220">
        <f>IF(N1064="snížená",J1064,0)</f>
        <v>0</v>
      </c>
      <c r="BG1064" s="220">
        <f>IF(N1064="zákl. přenesená",J1064,0)</f>
        <v>0</v>
      </c>
      <c r="BH1064" s="220">
        <f>IF(N1064="sníž. přenesená",J1064,0)</f>
        <v>0</v>
      </c>
      <c r="BI1064" s="220">
        <f>IF(N1064="nulová",J1064,0)</f>
        <v>0</v>
      </c>
      <c r="BJ1064" s="19" t="s">
        <v>80</v>
      </c>
      <c r="BK1064" s="220">
        <f>ROUND(I1064*H1064,2)</f>
        <v>0</v>
      </c>
      <c r="BL1064" s="19" t="s">
        <v>135</v>
      </c>
      <c r="BM1064" s="219" t="s">
        <v>2467</v>
      </c>
    </row>
    <row r="1065" s="2" customFormat="1">
      <c r="A1065" s="40"/>
      <c r="B1065" s="41"/>
      <c r="C1065" s="42"/>
      <c r="D1065" s="221" t="s">
        <v>137</v>
      </c>
      <c r="E1065" s="42"/>
      <c r="F1065" s="222" t="s">
        <v>2468</v>
      </c>
      <c r="G1065" s="42"/>
      <c r="H1065" s="42"/>
      <c r="I1065" s="223"/>
      <c r="J1065" s="42"/>
      <c r="K1065" s="42"/>
      <c r="L1065" s="46"/>
      <c r="M1065" s="224"/>
      <c r="N1065" s="225"/>
      <c r="O1065" s="86"/>
      <c r="P1065" s="86"/>
      <c r="Q1065" s="86"/>
      <c r="R1065" s="86"/>
      <c r="S1065" s="86"/>
      <c r="T1065" s="87"/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T1065" s="19" t="s">
        <v>137</v>
      </c>
      <c r="AU1065" s="19" t="s">
        <v>82</v>
      </c>
    </row>
    <row r="1066" s="13" customFormat="1">
      <c r="A1066" s="13"/>
      <c r="B1066" s="242"/>
      <c r="C1066" s="243"/>
      <c r="D1066" s="244" t="s">
        <v>470</v>
      </c>
      <c r="E1066" s="245" t="s">
        <v>19</v>
      </c>
      <c r="F1066" s="246" t="s">
        <v>2469</v>
      </c>
      <c r="G1066" s="243"/>
      <c r="H1066" s="247">
        <v>60.808999999999998</v>
      </c>
      <c r="I1066" s="248"/>
      <c r="J1066" s="243"/>
      <c r="K1066" s="243"/>
      <c r="L1066" s="249"/>
      <c r="M1066" s="250"/>
      <c r="N1066" s="251"/>
      <c r="O1066" s="251"/>
      <c r="P1066" s="251"/>
      <c r="Q1066" s="251"/>
      <c r="R1066" s="251"/>
      <c r="S1066" s="251"/>
      <c r="T1066" s="252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53" t="s">
        <v>470</v>
      </c>
      <c r="AU1066" s="253" t="s">
        <v>82</v>
      </c>
      <c r="AV1066" s="13" t="s">
        <v>82</v>
      </c>
      <c r="AW1066" s="13" t="s">
        <v>33</v>
      </c>
      <c r="AX1066" s="13" t="s">
        <v>80</v>
      </c>
      <c r="AY1066" s="253" t="s">
        <v>128</v>
      </c>
    </row>
    <row r="1067" s="2" customFormat="1" ht="16.5" customHeight="1">
      <c r="A1067" s="40"/>
      <c r="B1067" s="41"/>
      <c r="C1067" s="207" t="s">
        <v>2470</v>
      </c>
      <c r="D1067" s="207" t="s">
        <v>131</v>
      </c>
      <c r="E1067" s="208" t="s">
        <v>2471</v>
      </c>
      <c r="F1067" s="209" t="s">
        <v>2472</v>
      </c>
      <c r="G1067" s="210" t="s">
        <v>524</v>
      </c>
      <c r="H1067" s="211">
        <v>15.4</v>
      </c>
      <c r="I1067" s="212"/>
      <c r="J1067" s="213">
        <f>ROUND(I1067*H1067,2)</f>
        <v>0</v>
      </c>
      <c r="K1067" s="214"/>
      <c r="L1067" s="46"/>
      <c r="M1067" s="215" t="s">
        <v>19</v>
      </c>
      <c r="N1067" s="216" t="s">
        <v>43</v>
      </c>
      <c r="O1067" s="86"/>
      <c r="P1067" s="217">
        <f>O1067*H1067</f>
        <v>0</v>
      </c>
      <c r="Q1067" s="217">
        <v>0</v>
      </c>
      <c r="R1067" s="217">
        <f>Q1067*H1067</f>
        <v>0</v>
      </c>
      <c r="S1067" s="217">
        <v>0</v>
      </c>
      <c r="T1067" s="218">
        <f>S1067*H1067</f>
        <v>0</v>
      </c>
      <c r="U1067" s="40"/>
      <c r="V1067" s="40"/>
      <c r="W1067" s="40"/>
      <c r="X1067" s="40"/>
      <c r="Y1067" s="40"/>
      <c r="Z1067" s="40"/>
      <c r="AA1067" s="40"/>
      <c r="AB1067" s="40"/>
      <c r="AC1067" s="40"/>
      <c r="AD1067" s="40"/>
      <c r="AE1067" s="40"/>
      <c r="AR1067" s="219" t="s">
        <v>135</v>
      </c>
      <c r="AT1067" s="219" t="s">
        <v>131</v>
      </c>
      <c r="AU1067" s="219" t="s">
        <v>82</v>
      </c>
      <c r="AY1067" s="19" t="s">
        <v>128</v>
      </c>
      <c r="BE1067" s="220">
        <f>IF(N1067="základní",J1067,0)</f>
        <v>0</v>
      </c>
      <c r="BF1067" s="220">
        <f>IF(N1067="snížená",J1067,0)</f>
        <v>0</v>
      </c>
      <c r="BG1067" s="220">
        <f>IF(N1067="zákl. přenesená",J1067,0)</f>
        <v>0</v>
      </c>
      <c r="BH1067" s="220">
        <f>IF(N1067="sníž. přenesená",J1067,0)</f>
        <v>0</v>
      </c>
      <c r="BI1067" s="220">
        <f>IF(N1067="nulová",J1067,0)</f>
        <v>0</v>
      </c>
      <c r="BJ1067" s="19" t="s">
        <v>80</v>
      </c>
      <c r="BK1067" s="220">
        <f>ROUND(I1067*H1067,2)</f>
        <v>0</v>
      </c>
      <c r="BL1067" s="19" t="s">
        <v>135</v>
      </c>
      <c r="BM1067" s="219" t="s">
        <v>2473</v>
      </c>
    </row>
    <row r="1068" s="2" customFormat="1">
      <c r="A1068" s="40"/>
      <c r="B1068" s="41"/>
      <c r="C1068" s="42"/>
      <c r="D1068" s="221" t="s">
        <v>137</v>
      </c>
      <c r="E1068" s="42"/>
      <c r="F1068" s="222" t="s">
        <v>2474</v>
      </c>
      <c r="G1068" s="42"/>
      <c r="H1068" s="42"/>
      <c r="I1068" s="223"/>
      <c r="J1068" s="42"/>
      <c r="K1068" s="42"/>
      <c r="L1068" s="46"/>
      <c r="M1068" s="224"/>
      <c r="N1068" s="225"/>
      <c r="O1068" s="86"/>
      <c r="P1068" s="86"/>
      <c r="Q1068" s="86"/>
      <c r="R1068" s="86"/>
      <c r="S1068" s="86"/>
      <c r="T1068" s="87"/>
      <c r="U1068" s="40"/>
      <c r="V1068" s="40"/>
      <c r="W1068" s="40"/>
      <c r="X1068" s="40"/>
      <c r="Y1068" s="40"/>
      <c r="Z1068" s="40"/>
      <c r="AA1068" s="40"/>
      <c r="AB1068" s="40"/>
      <c r="AC1068" s="40"/>
      <c r="AD1068" s="40"/>
      <c r="AE1068" s="40"/>
      <c r="AT1068" s="19" t="s">
        <v>137</v>
      </c>
      <c r="AU1068" s="19" t="s">
        <v>82</v>
      </c>
    </row>
    <row r="1069" s="13" customFormat="1">
      <c r="A1069" s="13"/>
      <c r="B1069" s="242"/>
      <c r="C1069" s="243"/>
      <c r="D1069" s="244" t="s">
        <v>470</v>
      </c>
      <c r="E1069" s="245" t="s">
        <v>19</v>
      </c>
      <c r="F1069" s="246" t="s">
        <v>2475</v>
      </c>
      <c r="G1069" s="243"/>
      <c r="H1069" s="247">
        <v>5.8799999999999999</v>
      </c>
      <c r="I1069" s="248"/>
      <c r="J1069" s="243"/>
      <c r="K1069" s="243"/>
      <c r="L1069" s="249"/>
      <c r="M1069" s="250"/>
      <c r="N1069" s="251"/>
      <c r="O1069" s="251"/>
      <c r="P1069" s="251"/>
      <c r="Q1069" s="251"/>
      <c r="R1069" s="251"/>
      <c r="S1069" s="251"/>
      <c r="T1069" s="252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53" t="s">
        <v>470</v>
      </c>
      <c r="AU1069" s="253" t="s">
        <v>82</v>
      </c>
      <c r="AV1069" s="13" t="s">
        <v>82</v>
      </c>
      <c r="AW1069" s="13" t="s">
        <v>33</v>
      </c>
      <c r="AX1069" s="13" t="s">
        <v>72</v>
      </c>
      <c r="AY1069" s="253" t="s">
        <v>128</v>
      </c>
    </row>
    <row r="1070" s="13" customFormat="1">
      <c r="A1070" s="13"/>
      <c r="B1070" s="242"/>
      <c r="C1070" s="243"/>
      <c r="D1070" s="244" t="s">
        <v>470</v>
      </c>
      <c r="E1070" s="245" t="s">
        <v>19</v>
      </c>
      <c r="F1070" s="246" t="s">
        <v>2476</v>
      </c>
      <c r="G1070" s="243"/>
      <c r="H1070" s="247">
        <v>6</v>
      </c>
      <c r="I1070" s="248"/>
      <c r="J1070" s="243"/>
      <c r="K1070" s="243"/>
      <c r="L1070" s="249"/>
      <c r="M1070" s="250"/>
      <c r="N1070" s="251"/>
      <c r="O1070" s="251"/>
      <c r="P1070" s="251"/>
      <c r="Q1070" s="251"/>
      <c r="R1070" s="251"/>
      <c r="S1070" s="251"/>
      <c r="T1070" s="252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53" t="s">
        <v>470</v>
      </c>
      <c r="AU1070" s="253" t="s">
        <v>82</v>
      </c>
      <c r="AV1070" s="13" t="s">
        <v>82</v>
      </c>
      <c r="AW1070" s="13" t="s">
        <v>33</v>
      </c>
      <c r="AX1070" s="13" t="s">
        <v>72</v>
      </c>
      <c r="AY1070" s="253" t="s">
        <v>128</v>
      </c>
    </row>
    <row r="1071" s="13" customFormat="1">
      <c r="A1071" s="13"/>
      <c r="B1071" s="242"/>
      <c r="C1071" s="243"/>
      <c r="D1071" s="244" t="s">
        <v>470</v>
      </c>
      <c r="E1071" s="245" t="s">
        <v>19</v>
      </c>
      <c r="F1071" s="246" t="s">
        <v>2477</v>
      </c>
      <c r="G1071" s="243"/>
      <c r="H1071" s="247">
        <v>1.02</v>
      </c>
      <c r="I1071" s="248"/>
      <c r="J1071" s="243"/>
      <c r="K1071" s="243"/>
      <c r="L1071" s="249"/>
      <c r="M1071" s="250"/>
      <c r="N1071" s="251"/>
      <c r="O1071" s="251"/>
      <c r="P1071" s="251"/>
      <c r="Q1071" s="251"/>
      <c r="R1071" s="251"/>
      <c r="S1071" s="251"/>
      <c r="T1071" s="252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53" t="s">
        <v>470</v>
      </c>
      <c r="AU1071" s="253" t="s">
        <v>82</v>
      </c>
      <c r="AV1071" s="13" t="s">
        <v>82</v>
      </c>
      <c r="AW1071" s="13" t="s">
        <v>33</v>
      </c>
      <c r="AX1071" s="13" t="s">
        <v>72</v>
      </c>
      <c r="AY1071" s="253" t="s">
        <v>128</v>
      </c>
    </row>
    <row r="1072" s="13" customFormat="1">
      <c r="A1072" s="13"/>
      <c r="B1072" s="242"/>
      <c r="C1072" s="243"/>
      <c r="D1072" s="244" t="s">
        <v>470</v>
      </c>
      <c r="E1072" s="245" t="s">
        <v>19</v>
      </c>
      <c r="F1072" s="246" t="s">
        <v>2478</v>
      </c>
      <c r="G1072" s="243"/>
      <c r="H1072" s="247">
        <v>2.5</v>
      </c>
      <c r="I1072" s="248"/>
      <c r="J1072" s="243"/>
      <c r="K1072" s="243"/>
      <c r="L1072" s="249"/>
      <c r="M1072" s="250"/>
      <c r="N1072" s="251"/>
      <c r="O1072" s="251"/>
      <c r="P1072" s="251"/>
      <c r="Q1072" s="251"/>
      <c r="R1072" s="251"/>
      <c r="S1072" s="251"/>
      <c r="T1072" s="252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53" t="s">
        <v>470</v>
      </c>
      <c r="AU1072" s="253" t="s">
        <v>82</v>
      </c>
      <c r="AV1072" s="13" t="s">
        <v>82</v>
      </c>
      <c r="AW1072" s="13" t="s">
        <v>33</v>
      </c>
      <c r="AX1072" s="13" t="s">
        <v>72</v>
      </c>
      <c r="AY1072" s="253" t="s">
        <v>128</v>
      </c>
    </row>
    <row r="1073" s="14" customFormat="1">
      <c r="A1073" s="14"/>
      <c r="B1073" s="254"/>
      <c r="C1073" s="255"/>
      <c r="D1073" s="244" t="s">
        <v>470</v>
      </c>
      <c r="E1073" s="256" t="s">
        <v>19</v>
      </c>
      <c r="F1073" s="257" t="s">
        <v>494</v>
      </c>
      <c r="G1073" s="255"/>
      <c r="H1073" s="258">
        <v>15.399999999999999</v>
      </c>
      <c r="I1073" s="259"/>
      <c r="J1073" s="255"/>
      <c r="K1073" s="255"/>
      <c r="L1073" s="260"/>
      <c r="M1073" s="261"/>
      <c r="N1073" s="262"/>
      <c r="O1073" s="262"/>
      <c r="P1073" s="262"/>
      <c r="Q1073" s="262"/>
      <c r="R1073" s="262"/>
      <c r="S1073" s="262"/>
      <c r="T1073" s="263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64" t="s">
        <v>470</v>
      </c>
      <c r="AU1073" s="264" t="s">
        <v>82</v>
      </c>
      <c r="AV1073" s="14" t="s">
        <v>430</v>
      </c>
      <c r="AW1073" s="14" t="s">
        <v>33</v>
      </c>
      <c r="AX1073" s="14" t="s">
        <v>80</v>
      </c>
      <c r="AY1073" s="264" t="s">
        <v>128</v>
      </c>
    </row>
    <row r="1074" s="2" customFormat="1" ht="16.5" customHeight="1">
      <c r="A1074" s="40"/>
      <c r="B1074" s="41"/>
      <c r="C1074" s="207" t="s">
        <v>2479</v>
      </c>
      <c r="D1074" s="207" t="s">
        <v>131</v>
      </c>
      <c r="E1074" s="208" t="s">
        <v>2480</v>
      </c>
      <c r="F1074" s="209" t="s">
        <v>2481</v>
      </c>
      <c r="G1074" s="210" t="s">
        <v>524</v>
      </c>
      <c r="H1074" s="211">
        <v>6.7199999999999998</v>
      </c>
      <c r="I1074" s="212"/>
      <c r="J1074" s="213">
        <f>ROUND(I1074*H1074,2)</f>
        <v>0</v>
      </c>
      <c r="K1074" s="214"/>
      <c r="L1074" s="46"/>
      <c r="M1074" s="215" t="s">
        <v>19</v>
      </c>
      <c r="N1074" s="216" t="s">
        <v>43</v>
      </c>
      <c r="O1074" s="86"/>
      <c r="P1074" s="217">
        <f>O1074*H1074</f>
        <v>0</v>
      </c>
      <c r="Q1074" s="217">
        <v>0.00017000000000000001</v>
      </c>
      <c r="R1074" s="217">
        <f>Q1074*H1074</f>
        <v>0.0011424</v>
      </c>
      <c r="S1074" s="217">
        <v>0</v>
      </c>
      <c r="T1074" s="218">
        <f>S1074*H1074</f>
        <v>0</v>
      </c>
      <c r="U1074" s="40"/>
      <c r="V1074" s="40"/>
      <c r="W1074" s="40"/>
      <c r="X1074" s="40"/>
      <c r="Y1074" s="40"/>
      <c r="Z1074" s="40"/>
      <c r="AA1074" s="40"/>
      <c r="AB1074" s="40"/>
      <c r="AC1074" s="40"/>
      <c r="AD1074" s="40"/>
      <c r="AE1074" s="40"/>
      <c r="AR1074" s="219" t="s">
        <v>135</v>
      </c>
      <c r="AT1074" s="219" t="s">
        <v>131</v>
      </c>
      <c r="AU1074" s="219" t="s">
        <v>82</v>
      </c>
      <c r="AY1074" s="19" t="s">
        <v>128</v>
      </c>
      <c r="BE1074" s="220">
        <f>IF(N1074="základní",J1074,0)</f>
        <v>0</v>
      </c>
      <c r="BF1074" s="220">
        <f>IF(N1074="snížená",J1074,0)</f>
        <v>0</v>
      </c>
      <c r="BG1074" s="220">
        <f>IF(N1074="zákl. přenesená",J1074,0)</f>
        <v>0</v>
      </c>
      <c r="BH1074" s="220">
        <f>IF(N1074="sníž. přenesená",J1074,0)</f>
        <v>0</v>
      </c>
      <c r="BI1074" s="220">
        <f>IF(N1074="nulová",J1074,0)</f>
        <v>0</v>
      </c>
      <c r="BJ1074" s="19" t="s">
        <v>80</v>
      </c>
      <c r="BK1074" s="220">
        <f>ROUND(I1074*H1074,2)</f>
        <v>0</v>
      </c>
      <c r="BL1074" s="19" t="s">
        <v>135</v>
      </c>
      <c r="BM1074" s="219" t="s">
        <v>2482</v>
      </c>
    </row>
    <row r="1075" s="2" customFormat="1">
      <c r="A1075" s="40"/>
      <c r="B1075" s="41"/>
      <c r="C1075" s="42"/>
      <c r="D1075" s="221" t="s">
        <v>137</v>
      </c>
      <c r="E1075" s="42"/>
      <c r="F1075" s="222" t="s">
        <v>2483</v>
      </c>
      <c r="G1075" s="42"/>
      <c r="H1075" s="42"/>
      <c r="I1075" s="223"/>
      <c r="J1075" s="42"/>
      <c r="K1075" s="42"/>
      <c r="L1075" s="46"/>
      <c r="M1075" s="224"/>
      <c r="N1075" s="225"/>
      <c r="O1075" s="86"/>
      <c r="P1075" s="86"/>
      <c r="Q1075" s="86"/>
      <c r="R1075" s="86"/>
      <c r="S1075" s="86"/>
      <c r="T1075" s="87"/>
      <c r="U1075" s="40"/>
      <c r="V1075" s="40"/>
      <c r="W1075" s="40"/>
      <c r="X1075" s="40"/>
      <c r="Y1075" s="40"/>
      <c r="Z1075" s="40"/>
      <c r="AA1075" s="40"/>
      <c r="AB1075" s="40"/>
      <c r="AC1075" s="40"/>
      <c r="AD1075" s="40"/>
      <c r="AE1075" s="40"/>
      <c r="AT1075" s="19" t="s">
        <v>137</v>
      </c>
      <c r="AU1075" s="19" t="s">
        <v>82</v>
      </c>
    </row>
    <row r="1076" s="13" customFormat="1">
      <c r="A1076" s="13"/>
      <c r="B1076" s="242"/>
      <c r="C1076" s="243"/>
      <c r="D1076" s="244" t="s">
        <v>470</v>
      </c>
      <c r="E1076" s="245" t="s">
        <v>19</v>
      </c>
      <c r="F1076" s="246" t="s">
        <v>2484</v>
      </c>
      <c r="G1076" s="243"/>
      <c r="H1076" s="247">
        <v>6.7199999999999998</v>
      </c>
      <c r="I1076" s="248"/>
      <c r="J1076" s="243"/>
      <c r="K1076" s="243"/>
      <c r="L1076" s="249"/>
      <c r="M1076" s="250"/>
      <c r="N1076" s="251"/>
      <c r="O1076" s="251"/>
      <c r="P1076" s="251"/>
      <c r="Q1076" s="251"/>
      <c r="R1076" s="251"/>
      <c r="S1076" s="251"/>
      <c r="T1076" s="252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53" t="s">
        <v>470</v>
      </c>
      <c r="AU1076" s="253" t="s">
        <v>82</v>
      </c>
      <c r="AV1076" s="13" t="s">
        <v>82</v>
      </c>
      <c r="AW1076" s="13" t="s">
        <v>33</v>
      </c>
      <c r="AX1076" s="13" t="s">
        <v>80</v>
      </c>
      <c r="AY1076" s="253" t="s">
        <v>128</v>
      </c>
    </row>
    <row r="1077" s="2" customFormat="1" ht="16.5" customHeight="1">
      <c r="A1077" s="40"/>
      <c r="B1077" s="41"/>
      <c r="C1077" s="207" t="s">
        <v>635</v>
      </c>
      <c r="D1077" s="207" t="s">
        <v>131</v>
      </c>
      <c r="E1077" s="208" t="s">
        <v>2485</v>
      </c>
      <c r="F1077" s="209" t="s">
        <v>2486</v>
      </c>
      <c r="G1077" s="210" t="s">
        <v>524</v>
      </c>
      <c r="H1077" s="211">
        <v>22.120000000000001</v>
      </c>
      <c r="I1077" s="212"/>
      <c r="J1077" s="213">
        <f>ROUND(I1077*H1077,2)</f>
        <v>0</v>
      </c>
      <c r="K1077" s="214"/>
      <c r="L1077" s="46"/>
      <c r="M1077" s="215" t="s">
        <v>19</v>
      </c>
      <c r="N1077" s="216" t="s">
        <v>43</v>
      </c>
      <c r="O1077" s="86"/>
      <c r="P1077" s="217">
        <f>O1077*H1077</f>
        <v>0</v>
      </c>
      <c r="Q1077" s="217">
        <v>0.00012</v>
      </c>
      <c r="R1077" s="217">
        <f>Q1077*H1077</f>
        <v>0.0026544000000000003</v>
      </c>
      <c r="S1077" s="217">
        <v>0</v>
      </c>
      <c r="T1077" s="218">
        <f>S1077*H1077</f>
        <v>0</v>
      </c>
      <c r="U1077" s="40"/>
      <c r="V1077" s="40"/>
      <c r="W1077" s="40"/>
      <c r="X1077" s="40"/>
      <c r="Y1077" s="40"/>
      <c r="Z1077" s="40"/>
      <c r="AA1077" s="40"/>
      <c r="AB1077" s="40"/>
      <c r="AC1077" s="40"/>
      <c r="AD1077" s="40"/>
      <c r="AE1077" s="40"/>
      <c r="AR1077" s="219" t="s">
        <v>135</v>
      </c>
      <c r="AT1077" s="219" t="s">
        <v>131</v>
      </c>
      <c r="AU1077" s="219" t="s">
        <v>82</v>
      </c>
      <c r="AY1077" s="19" t="s">
        <v>128</v>
      </c>
      <c r="BE1077" s="220">
        <f>IF(N1077="základní",J1077,0)</f>
        <v>0</v>
      </c>
      <c r="BF1077" s="220">
        <f>IF(N1077="snížená",J1077,0)</f>
        <v>0</v>
      </c>
      <c r="BG1077" s="220">
        <f>IF(N1077="zákl. přenesená",J1077,0)</f>
        <v>0</v>
      </c>
      <c r="BH1077" s="220">
        <f>IF(N1077="sníž. přenesená",J1077,0)</f>
        <v>0</v>
      </c>
      <c r="BI1077" s="220">
        <f>IF(N1077="nulová",J1077,0)</f>
        <v>0</v>
      </c>
      <c r="BJ1077" s="19" t="s">
        <v>80</v>
      </c>
      <c r="BK1077" s="220">
        <f>ROUND(I1077*H1077,2)</f>
        <v>0</v>
      </c>
      <c r="BL1077" s="19" t="s">
        <v>135</v>
      </c>
      <c r="BM1077" s="219" t="s">
        <v>2487</v>
      </c>
    </row>
    <row r="1078" s="2" customFormat="1">
      <c r="A1078" s="40"/>
      <c r="B1078" s="41"/>
      <c r="C1078" s="42"/>
      <c r="D1078" s="221" t="s">
        <v>137</v>
      </c>
      <c r="E1078" s="42"/>
      <c r="F1078" s="222" t="s">
        <v>2488</v>
      </c>
      <c r="G1078" s="42"/>
      <c r="H1078" s="42"/>
      <c r="I1078" s="223"/>
      <c r="J1078" s="42"/>
      <c r="K1078" s="42"/>
      <c r="L1078" s="46"/>
      <c r="M1078" s="224"/>
      <c r="N1078" s="225"/>
      <c r="O1078" s="86"/>
      <c r="P1078" s="86"/>
      <c r="Q1078" s="86"/>
      <c r="R1078" s="86"/>
      <c r="S1078" s="86"/>
      <c r="T1078" s="87"/>
      <c r="U1078" s="40"/>
      <c r="V1078" s="40"/>
      <c r="W1078" s="40"/>
      <c r="X1078" s="40"/>
      <c r="Y1078" s="40"/>
      <c r="Z1078" s="40"/>
      <c r="AA1078" s="40"/>
      <c r="AB1078" s="40"/>
      <c r="AC1078" s="40"/>
      <c r="AD1078" s="40"/>
      <c r="AE1078" s="40"/>
      <c r="AT1078" s="19" t="s">
        <v>137</v>
      </c>
      <c r="AU1078" s="19" t="s">
        <v>82</v>
      </c>
    </row>
    <row r="1079" s="13" customFormat="1">
      <c r="A1079" s="13"/>
      <c r="B1079" s="242"/>
      <c r="C1079" s="243"/>
      <c r="D1079" s="244" t="s">
        <v>470</v>
      </c>
      <c r="E1079" s="245" t="s">
        <v>19</v>
      </c>
      <c r="F1079" s="246" t="s">
        <v>2484</v>
      </c>
      <c r="G1079" s="243"/>
      <c r="H1079" s="247">
        <v>6.7199999999999998</v>
      </c>
      <c r="I1079" s="248"/>
      <c r="J1079" s="243"/>
      <c r="K1079" s="243"/>
      <c r="L1079" s="249"/>
      <c r="M1079" s="250"/>
      <c r="N1079" s="251"/>
      <c r="O1079" s="251"/>
      <c r="P1079" s="251"/>
      <c r="Q1079" s="251"/>
      <c r="R1079" s="251"/>
      <c r="S1079" s="251"/>
      <c r="T1079" s="252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53" t="s">
        <v>470</v>
      </c>
      <c r="AU1079" s="253" t="s">
        <v>82</v>
      </c>
      <c r="AV1079" s="13" t="s">
        <v>82</v>
      </c>
      <c r="AW1079" s="13" t="s">
        <v>33</v>
      </c>
      <c r="AX1079" s="13" t="s">
        <v>72</v>
      </c>
      <c r="AY1079" s="253" t="s">
        <v>128</v>
      </c>
    </row>
    <row r="1080" s="13" customFormat="1">
      <c r="A1080" s="13"/>
      <c r="B1080" s="242"/>
      <c r="C1080" s="243"/>
      <c r="D1080" s="244" t="s">
        <v>470</v>
      </c>
      <c r="E1080" s="245" t="s">
        <v>19</v>
      </c>
      <c r="F1080" s="246" t="s">
        <v>2489</v>
      </c>
      <c r="G1080" s="243"/>
      <c r="H1080" s="247">
        <v>15.4</v>
      </c>
      <c r="I1080" s="248"/>
      <c r="J1080" s="243"/>
      <c r="K1080" s="243"/>
      <c r="L1080" s="249"/>
      <c r="M1080" s="250"/>
      <c r="N1080" s="251"/>
      <c r="O1080" s="251"/>
      <c r="P1080" s="251"/>
      <c r="Q1080" s="251"/>
      <c r="R1080" s="251"/>
      <c r="S1080" s="251"/>
      <c r="T1080" s="252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53" t="s">
        <v>470</v>
      </c>
      <c r="AU1080" s="253" t="s">
        <v>82</v>
      </c>
      <c r="AV1080" s="13" t="s">
        <v>82</v>
      </c>
      <c r="AW1080" s="13" t="s">
        <v>33</v>
      </c>
      <c r="AX1080" s="13" t="s">
        <v>72</v>
      </c>
      <c r="AY1080" s="253" t="s">
        <v>128</v>
      </c>
    </row>
    <row r="1081" s="14" customFormat="1">
      <c r="A1081" s="14"/>
      <c r="B1081" s="254"/>
      <c r="C1081" s="255"/>
      <c r="D1081" s="244" t="s">
        <v>470</v>
      </c>
      <c r="E1081" s="256" t="s">
        <v>19</v>
      </c>
      <c r="F1081" s="257" t="s">
        <v>494</v>
      </c>
      <c r="G1081" s="255"/>
      <c r="H1081" s="258">
        <v>22.120000000000001</v>
      </c>
      <c r="I1081" s="259"/>
      <c r="J1081" s="255"/>
      <c r="K1081" s="255"/>
      <c r="L1081" s="260"/>
      <c r="M1081" s="261"/>
      <c r="N1081" s="262"/>
      <c r="O1081" s="262"/>
      <c r="P1081" s="262"/>
      <c r="Q1081" s="262"/>
      <c r="R1081" s="262"/>
      <c r="S1081" s="262"/>
      <c r="T1081" s="263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64" t="s">
        <v>470</v>
      </c>
      <c r="AU1081" s="264" t="s">
        <v>82</v>
      </c>
      <c r="AV1081" s="14" t="s">
        <v>430</v>
      </c>
      <c r="AW1081" s="14" t="s">
        <v>33</v>
      </c>
      <c r="AX1081" s="14" t="s">
        <v>80</v>
      </c>
      <c r="AY1081" s="264" t="s">
        <v>128</v>
      </c>
    </row>
    <row r="1082" s="2" customFormat="1" ht="16.5" customHeight="1">
      <c r="A1082" s="40"/>
      <c r="B1082" s="41"/>
      <c r="C1082" s="207" t="s">
        <v>2490</v>
      </c>
      <c r="D1082" s="207" t="s">
        <v>131</v>
      </c>
      <c r="E1082" s="208" t="s">
        <v>2491</v>
      </c>
      <c r="F1082" s="209" t="s">
        <v>2492</v>
      </c>
      <c r="G1082" s="210" t="s">
        <v>524</v>
      </c>
      <c r="H1082" s="211">
        <v>139.22999999999999</v>
      </c>
      <c r="I1082" s="212"/>
      <c r="J1082" s="213">
        <f>ROUND(I1082*H1082,2)</f>
        <v>0</v>
      </c>
      <c r="K1082" s="214"/>
      <c r="L1082" s="46"/>
      <c r="M1082" s="215" t="s">
        <v>19</v>
      </c>
      <c r="N1082" s="216" t="s">
        <v>43</v>
      </c>
      <c r="O1082" s="86"/>
      <c r="P1082" s="217">
        <f>O1082*H1082</f>
        <v>0</v>
      </c>
      <c r="Q1082" s="217">
        <v>0</v>
      </c>
      <c r="R1082" s="217">
        <f>Q1082*H1082</f>
        <v>0</v>
      </c>
      <c r="S1082" s="217">
        <v>0</v>
      </c>
      <c r="T1082" s="218">
        <f>S1082*H1082</f>
        <v>0</v>
      </c>
      <c r="U1082" s="40"/>
      <c r="V1082" s="40"/>
      <c r="W1082" s="40"/>
      <c r="X1082" s="40"/>
      <c r="Y1082" s="40"/>
      <c r="Z1082" s="40"/>
      <c r="AA1082" s="40"/>
      <c r="AB1082" s="40"/>
      <c r="AC1082" s="40"/>
      <c r="AD1082" s="40"/>
      <c r="AE1082" s="40"/>
      <c r="AR1082" s="219" t="s">
        <v>135</v>
      </c>
      <c r="AT1082" s="219" t="s">
        <v>131</v>
      </c>
      <c r="AU1082" s="219" t="s">
        <v>82</v>
      </c>
      <c r="AY1082" s="19" t="s">
        <v>128</v>
      </c>
      <c r="BE1082" s="220">
        <f>IF(N1082="základní",J1082,0)</f>
        <v>0</v>
      </c>
      <c r="BF1082" s="220">
        <f>IF(N1082="snížená",J1082,0)</f>
        <v>0</v>
      </c>
      <c r="BG1082" s="220">
        <f>IF(N1082="zákl. přenesená",J1082,0)</f>
        <v>0</v>
      </c>
      <c r="BH1082" s="220">
        <f>IF(N1082="sníž. přenesená",J1082,0)</f>
        <v>0</v>
      </c>
      <c r="BI1082" s="220">
        <f>IF(N1082="nulová",J1082,0)</f>
        <v>0</v>
      </c>
      <c r="BJ1082" s="19" t="s">
        <v>80</v>
      </c>
      <c r="BK1082" s="220">
        <f>ROUND(I1082*H1082,2)</f>
        <v>0</v>
      </c>
      <c r="BL1082" s="19" t="s">
        <v>135</v>
      </c>
      <c r="BM1082" s="219" t="s">
        <v>2493</v>
      </c>
    </row>
    <row r="1083" s="2" customFormat="1">
      <c r="A1083" s="40"/>
      <c r="B1083" s="41"/>
      <c r="C1083" s="42"/>
      <c r="D1083" s="221" t="s">
        <v>137</v>
      </c>
      <c r="E1083" s="42"/>
      <c r="F1083" s="222" t="s">
        <v>2494</v>
      </c>
      <c r="G1083" s="42"/>
      <c r="H1083" s="42"/>
      <c r="I1083" s="223"/>
      <c r="J1083" s="42"/>
      <c r="K1083" s="42"/>
      <c r="L1083" s="46"/>
      <c r="M1083" s="224"/>
      <c r="N1083" s="225"/>
      <c r="O1083" s="86"/>
      <c r="P1083" s="86"/>
      <c r="Q1083" s="86"/>
      <c r="R1083" s="86"/>
      <c r="S1083" s="86"/>
      <c r="T1083" s="87"/>
      <c r="U1083" s="40"/>
      <c r="V1083" s="40"/>
      <c r="W1083" s="40"/>
      <c r="X1083" s="40"/>
      <c r="Y1083" s="40"/>
      <c r="Z1083" s="40"/>
      <c r="AA1083" s="40"/>
      <c r="AB1083" s="40"/>
      <c r="AC1083" s="40"/>
      <c r="AD1083" s="40"/>
      <c r="AE1083" s="40"/>
      <c r="AT1083" s="19" t="s">
        <v>137</v>
      </c>
      <c r="AU1083" s="19" t="s">
        <v>82</v>
      </c>
    </row>
    <row r="1084" s="13" customFormat="1">
      <c r="A1084" s="13"/>
      <c r="B1084" s="242"/>
      <c r="C1084" s="243"/>
      <c r="D1084" s="244" t="s">
        <v>470</v>
      </c>
      <c r="E1084" s="245" t="s">
        <v>19</v>
      </c>
      <c r="F1084" s="246" t="s">
        <v>2495</v>
      </c>
      <c r="G1084" s="243"/>
      <c r="H1084" s="247">
        <v>21.27</v>
      </c>
      <c r="I1084" s="248"/>
      <c r="J1084" s="243"/>
      <c r="K1084" s="243"/>
      <c r="L1084" s="249"/>
      <c r="M1084" s="250"/>
      <c r="N1084" s="251"/>
      <c r="O1084" s="251"/>
      <c r="P1084" s="251"/>
      <c r="Q1084" s="251"/>
      <c r="R1084" s="251"/>
      <c r="S1084" s="251"/>
      <c r="T1084" s="252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53" t="s">
        <v>470</v>
      </c>
      <c r="AU1084" s="253" t="s">
        <v>82</v>
      </c>
      <c r="AV1084" s="13" t="s">
        <v>82</v>
      </c>
      <c r="AW1084" s="13" t="s">
        <v>33</v>
      </c>
      <c r="AX1084" s="13" t="s">
        <v>72</v>
      </c>
      <c r="AY1084" s="253" t="s">
        <v>128</v>
      </c>
    </row>
    <row r="1085" s="13" customFormat="1">
      <c r="A1085" s="13"/>
      <c r="B1085" s="242"/>
      <c r="C1085" s="243"/>
      <c r="D1085" s="244" t="s">
        <v>470</v>
      </c>
      <c r="E1085" s="245" t="s">
        <v>19</v>
      </c>
      <c r="F1085" s="246" t="s">
        <v>2496</v>
      </c>
      <c r="G1085" s="243"/>
      <c r="H1085" s="247">
        <v>28.614999999999998</v>
      </c>
      <c r="I1085" s="248"/>
      <c r="J1085" s="243"/>
      <c r="K1085" s="243"/>
      <c r="L1085" s="249"/>
      <c r="M1085" s="250"/>
      <c r="N1085" s="251"/>
      <c r="O1085" s="251"/>
      <c r="P1085" s="251"/>
      <c r="Q1085" s="251"/>
      <c r="R1085" s="251"/>
      <c r="S1085" s="251"/>
      <c r="T1085" s="252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53" t="s">
        <v>470</v>
      </c>
      <c r="AU1085" s="253" t="s">
        <v>82</v>
      </c>
      <c r="AV1085" s="13" t="s">
        <v>82</v>
      </c>
      <c r="AW1085" s="13" t="s">
        <v>33</v>
      </c>
      <c r="AX1085" s="13" t="s">
        <v>72</v>
      </c>
      <c r="AY1085" s="253" t="s">
        <v>128</v>
      </c>
    </row>
    <row r="1086" s="13" customFormat="1">
      <c r="A1086" s="13"/>
      <c r="B1086" s="242"/>
      <c r="C1086" s="243"/>
      <c r="D1086" s="244" t="s">
        <v>470</v>
      </c>
      <c r="E1086" s="245" t="s">
        <v>19</v>
      </c>
      <c r="F1086" s="246" t="s">
        <v>2497</v>
      </c>
      <c r="G1086" s="243"/>
      <c r="H1086" s="247">
        <v>30.395</v>
      </c>
      <c r="I1086" s="248"/>
      <c r="J1086" s="243"/>
      <c r="K1086" s="243"/>
      <c r="L1086" s="249"/>
      <c r="M1086" s="250"/>
      <c r="N1086" s="251"/>
      <c r="O1086" s="251"/>
      <c r="P1086" s="251"/>
      <c r="Q1086" s="251"/>
      <c r="R1086" s="251"/>
      <c r="S1086" s="251"/>
      <c r="T1086" s="252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53" t="s">
        <v>470</v>
      </c>
      <c r="AU1086" s="253" t="s">
        <v>82</v>
      </c>
      <c r="AV1086" s="13" t="s">
        <v>82</v>
      </c>
      <c r="AW1086" s="13" t="s">
        <v>33</v>
      </c>
      <c r="AX1086" s="13" t="s">
        <v>72</v>
      </c>
      <c r="AY1086" s="253" t="s">
        <v>128</v>
      </c>
    </row>
    <row r="1087" s="13" customFormat="1">
      <c r="A1087" s="13"/>
      <c r="B1087" s="242"/>
      <c r="C1087" s="243"/>
      <c r="D1087" s="244" t="s">
        <v>470</v>
      </c>
      <c r="E1087" s="245" t="s">
        <v>19</v>
      </c>
      <c r="F1087" s="246" t="s">
        <v>2498</v>
      </c>
      <c r="G1087" s="243"/>
      <c r="H1087" s="247">
        <v>30.315000000000001</v>
      </c>
      <c r="I1087" s="248"/>
      <c r="J1087" s="243"/>
      <c r="K1087" s="243"/>
      <c r="L1087" s="249"/>
      <c r="M1087" s="250"/>
      <c r="N1087" s="251"/>
      <c r="O1087" s="251"/>
      <c r="P1087" s="251"/>
      <c r="Q1087" s="251"/>
      <c r="R1087" s="251"/>
      <c r="S1087" s="251"/>
      <c r="T1087" s="252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53" t="s">
        <v>470</v>
      </c>
      <c r="AU1087" s="253" t="s">
        <v>82</v>
      </c>
      <c r="AV1087" s="13" t="s">
        <v>82</v>
      </c>
      <c r="AW1087" s="13" t="s">
        <v>33</v>
      </c>
      <c r="AX1087" s="13" t="s">
        <v>72</v>
      </c>
      <c r="AY1087" s="253" t="s">
        <v>128</v>
      </c>
    </row>
    <row r="1088" s="13" customFormat="1">
      <c r="A1088" s="13"/>
      <c r="B1088" s="242"/>
      <c r="C1088" s="243"/>
      <c r="D1088" s="244" t="s">
        <v>470</v>
      </c>
      <c r="E1088" s="245" t="s">
        <v>19</v>
      </c>
      <c r="F1088" s="246" t="s">
        <v>2499</v>
      </c>
      <c r="G1088" s="243"/>
      <c r="H1088" s="247">
        <v>28.635000000000002</v>
      </c>
      <c r="I1088" s="248"/>
      <c r="J1088" s="243"/>
      <c r="K1088" s="243"/>
      <c r="L1088" s="249"/>
      <c r="M1088" s="250"/>
      <c r="N1088" s="251"/>
      <c r="O1088" s="251"/>
      <c r="P1088" s="251"/>
      <c r="Q1088" s="251"/>
      <c r="R1088" s="251"/>
      <c r="S1088" s="251"/>
      <c r="T1088" s="252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53" t="s">
        <v>470</v>
      </c>
      <c r="AU1088" s="253" t="s">
        <v>82</v>
      </c>
      <c r="AV1088" s="13" t="s">
        <v>82</v>
      </c>
      <c r="AW1088" s="13" t="s">
        <v>33</v>
      </c>
      <c r="AX1088" s="13" t="s">
        <v>72</v>
      </c>
      <c r="AY1088" s="253" t="s">
        <v>128</v>
      </c>
    </row>
    <row r="1089" s="14" customFormat="1">
      <c r="A1089" s="14"/>
      <c r="B1089" s="254"/>
      <c r="C1089" s="255"/>
      <c r="D1089" s="244" t="s">
        <v>470</v>
      </c>
      <c r="E1089" s="256" t="s">
        <v>19</v>
      </c>
      <c r="F1089" s="257" t="s">
        <v>494</v>
      </c>
      <c r="G1089" s="255"/>
      <c r="H1089" s="258">
        <v>139.22999999999999</v>
      </c>
      <c r="I1089" s="259"/>
      <c r="J1089" s="255"/>
      <c r="K1089" s="255"/>
      <c r="L1089" s="260"/>
      <c r="M1089" s="261"/>
      <c r="N1089" s="262"/>
      <c r="O1089" s="262"/>
      <c r="P1089" s="262"/>
      <c r="Q1089" s="262"/>
      <c r="R1089" s="262"/>
      <c r="S1089" s="262"/>
      <c r="T1089" s="263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64" t="s">
        <v>470</v>
      </c>
      <c r="AU1089" s="264" t="s">
        <v>82</v>
      </c>
      <c r="AV1089" s="14" t="s">
        <v>430</v>
      </c>
      <c r="AW1089" s="14" t="s">
        <v>33</v>
      </c>
      <c r="AX1089" s="14" t="s">
        <v>80</v>
      </c>
      <c r="AY1089" s="264" t="s">
        <v>128</v>
      </c>
    </row>
    <row r="1090" s="2" customFormat="1" ht="16.5" customHeight="1">
      <c r="A1090" s="40"/>
      <c r="B1090" s="41"/>
      <c r="C1090" s="207" t="s">
        <v>2500</v>
      </c>
      <c r="D1090" s="207" t="s">
        <v>131</v>
      </c>
      <c r="E1090" s="208" t="s">
        <v>2501</v>
      </c>
      <c r="F1090" s="209" t="s">
        <v>2502</v>
      </c>
      <c r="G1090" s="210" t="s">
        <v>524</v>
      </c>
      <c r="H1090" s="211">
        <v>139.22999999999999</v>
      </c>
      <c r="I1090" s="212"/>
      <c r="J1090" s="213">
        <f>ROUND(I1090*H1090,2)</f>
        <v>0</v>
      </c>
      <c r="K1090" s="214"/>
      <c r="L1090" s="46"/>
      <c r="M1090" s="215" t="s">
        <v>19</v>
      </c>
      <c r="N1090" s="216" t="s">
        <v>43</v>
      </c>
      <c r="O1090" s="86"/>
      <c r="P1090" s="217">
        <f>O1090*H1090</f>
        <v>0</v>
      </c>
      <c r="Q1090" s="217">
        <v>0</v>
      </c>
      <c r="R1090" s="217">
        <f>Q1090*H1090</f>
        <v>0</v>
      </c>
      <c r="S1090" s="217">
        <v>0</v>
      </c>
      <c r="T1090" s="218">
        <f>S1090*H1090</f>
        <v>0</v>
      </c>
      <c r="U1090" s="40"/>
      <c r="V1090" s="40"/>
      <c r="W1090" s="40"/>
      <c r="X1090" s="40"/>
      <c r="Y1090" s="40"/>
      <c r="Z1090" s="40"/>
      <c r="AA1090" s="40"/>
      <c r="AB1090" s="40"/>
      <c r="AC1090" s="40"/>
      <c r="AD1090" s="40"/>
      <c r="AE1090" s="40"/>
      <c r="AR1090" s="219" t="s">
        <v>135</v>
      </c>
      <c r="AT1090" s="219" t="s">
        <v>131</v>
      </c>
      <c r="AU1090" s="219" t="s">
        <v>82</v>
      </c>
      <c r="AY1090" s="19" t="s">
        <v>128</v>
      </c>
      <c r="BE1090" s="220">
        <f>IF(N1090="základní",J1090,0)</f>
        <v>0</v>
      </c>
      <c r="BF1090" s="220">
        <f>IF(N1090="snížená",J1090,0)</f>
        <v>0</v>
      </c>
      <c r="BG1090" s="220">
        <f>IF(N1090="zákl. přenesená",J1090,0)</f>
        <v>0</v>
      </c>
      <c r="BH1090" s="220">
        <f>IF(N1090="sníž. přenesená",J1090,0)</f>
        <v>0</v>
      </c>
      <c r="BI1090" s="220">
        <f>IF(N1090="nulová",J1090,0)</f>
        <v>0</v>
      </c>
      <c r="BJ1090" s="19" t="s">
        <v>80</v>
      </c>
      <c r="BK1090" s="220">
        <f>ROUND(I1090*H1090,2)</f>
        <v>0</v>
      </c>
      <c r="BL1090" s="19" t="s">
        <v>135</v>
      </c>
      <c r="BM1090" s="219" t="s">
        <v>2503</v>
      </c>
    </row>
    <row r="1091" s="2" customFormat="1">
      <c r="A1091" s="40"/>
      <c r="B1091" s="41"/>
      <c r="C1091" s="42"/>
      <c r="D1091" s="221" t="s">
        <v>137</v>
      </c>
      <c r="E1091" s="42"/>
      <c r="F1091" s="222" t="s">
        <v>2504</v>
      </c>
      <c r="G1091" s="42"/>
      <c r="H1091" s="42"/>
      <c r="I1091" s="223"/>
      <c r="J1091" s="42"/>
      <c r="K1091" s="42"/>
      <c r="L1091" s="46"/>
      <c r="M1091" s="224"/>
      <c r="N1091" s="225"/>
      <c r="O1091" s="86"/>
      <c r="P1091" s="86"/>
      <c r="Q1091" s="86"/>
      <c r="R1091" s="86"/>
      <c r="S1091" s="86"/>
      <c r="T1091" s="87"/>
      <c r="U1091" s="40"/>
      <c r="V1091" s="40"/>
      <c r="W1091" s="40"/>
      <c r="X1091" s="40"/>
      <c r="Y1091" s="40"/>
      <c r="Z1091" s="40"/>
      <c r="AA1091" s="40"/>
      <c r="AB1091" s="40"/>
      <c r="AC1091" s="40"/>
      <c r="AD1091" s="40"/>
      <c r="AE1091" s="40"/>
      <c r="AT1091" s="19" t="s">
        <v>137</v>
      </c>
      <c r="AU1091" s="19" t="s">
        <v>82</v>
      </c>
    </row>
    <row r="1092" s="2" customFormat="1" ht="24.15" customHeight="1">
      <c r="A1092" s="40"/>
      <c r="B1092" s="41"/>
      <c r="C1092" s="207" t="s">
        <v>2505</v>
      </c>
      <c r="D1092" s="207" t="s">
        <v>131</v>
      </c>
      <c r="E1092" s="208" t="s">
        <v>2506</v>
      </c>
      <c r="F1092" s="209" t="s">
        <v>2507</v>
      </c>
      <c r="G1092" s="210" t="s">
        <v>524</v>
      </c>
      <c r="H1092" s="211">
        <v>139.22999999999999</v>
      </c>
      <c r="I1092" s="212"/>
      <c r="J1092" s="213">
        <f>ROUND(I1092*H1092,2)</f>
        <v>0</v>
      </c>
      <c r="K1092" s="214"/>
      <c r="L1092" s="46"/>
      <c r="M1092" s="215" t="s">
        <v>19</v>
      </c>
      <c r="N1092" s="216" t="s">
        <v>43</v>
      </c>
      <c r="O1092" s="86"/>
      <c r="P1092" s="217">
        <f>O1092*H1092</f>
        <v>0</v>
      </c>
      <c r="Q1092" s="217">
        <v>0.00020000000000000001</v>
      </c>
      <c r="R1092" s="217">
        <f>Q1092*H1092</f>
        <v>0.027845999999999999</v>
      </c>
      <c r="S1092" s="217">
        <v>0</v>
      </c>
      <c r="T1092" s="218">
        <f>S1092*H1092</f>
        <v>0</v>
      </c>
      <c r="U1092" s="40"/>
      <c r="V1092" s="40"/>
      <c r="W1092" s="40"/>
      <c r="X1092" s="40"/>
      <c r="Y1092" s="40"/>
      <c r="Z1092" s="40"/>
      <c r="AA1092" s="40"/>
      <c r="AB1092" s="40"/>
      <c r="AC1092" s="40"/>
      <c r="AD1092" s="40"/>
      <c r="AE1092" s="40"/>
      <c r="AR1092" s="219" t="s">
        <v>135</v>
      </c>
      <c r="AT1092" s="219" t="s">
        <v>131</v>
      </c>
      <c r="AU1092" s="219" t="s">
        <v>82</v>
      </c>
      <c r="AY1092" s="19" t="s">
        <v>128</v>
      </c>
      <c r="BE1092" s="220">
        <f>IF(N1092="základní",J1092,0)</f>
        <v>0</v>
      </c>
      <c r="BF1092" s="220">
        <f>IF(N1092="snížená",J1092,0)</f>
        <v>0</v>
      </c>
      <c r="BG1092" s="220">
        <f>IF(N1092="zákl. přenesená",J1092,0)</f>
        <v>0</v>
      </c>
      <c r="BH1092" s="220">
        <f>IF(N1092="sníž. přenesená",J1092,0)</f>
        <v>0</v>
      </c>
      <c r="BI1092" s="220">
        <f>IF(N1092="nulová",J1092,0)</f>
        <v>0</v>
      </c>
      <c r="BJ1092" s="19" t="s">
        <v>80</v>
      </c>
      <c r="BK1092" s="220">
        <f>ROUND(I1092*H1092,2)</f>
        <v>0</v>
      </c>
      <c r="BL1092" s="19" t="s">
        <v>135</v>
      </c>
      <c r="BM1092" s="219" t="s">
        <v>2508</v>
      </c>
    </row>
    <row r="1093" s="2" customFormat="1">
      <c r="A1093" s="40"/>
      <c r="B1093" s="41"/>
      <c r="C1093" s="42"/>
      <c r="D1093" s="221" t="s">
        <v>137</v>
      </c>
      <c r="E1093" s="42"/>
      <c r="F1093" s="222" t="s">
        <v>2509</v>
      </c>
      <c r="G1093" s="42"/>
      <c r="H1093" s="42"/>
      <c r="I1093" s="223"/>
      <c r="J1093" s="42"/>
      <c r="K1093" s="42"/>
      <c r="L1093" s="46"/>
      <c r="M1093" s="224"/>
      <c r="N1093" s="225"/>
      <c r="O1093" s="86"/>
      <c r="P1093" s="86"/>
      <c r="Q1093" s="86"/>
      <c r="R1093" s="86"/>
      <c r="S1093" s="86"/>
      <c r="T1093" s="87"/>
      <c r="U1093" s="40"/>
      <c r="V1093" s="40"/>
      <c r="W1093" s="40"/>
      <c r="X1093" s="40"/>
      <c r="Y1093" s="40"/>
      <c r="Z1093" s="40"/>
      <c r="AA1093" s="40"/>
      <c r="AB1093" s="40"/>
      <c r="AC1093" s="40"/>
      <c r="AD1093" s="40"/>
      <c r="AE1093" s="40"/>
      <c r="AT1093" s="19" t="s">
        <v>137</v>
      </c>
      <c r="AU1093" s="19" t="s">
        <v>82</v>
      </c>
    </row>
    <row r="1094" s="2" customFormat="1" ht="24.15" customHeight="1">
      <c r="A1094" s="40"/>
      <c r="B1094" s="41"/>
      <c r="C1094" s="207" t="s">
        <v>2510</v>
      </c>
      <c r="D1094" s="207" t="s">
        <v>131</v>
      </c>
      <c r="E1094" s="208" t="s">
        <v>2511</v>
      </c>
      <c r="F1094" s="209" t="s">
        <v>2512</v>
      </c>
      <c r="G1094" s="210" t="s">
        <v>524</v>
      </c>
      <c r="H1094" s="211">
        <v>139.22999999999999</v>
      </c>
      <c r="I1094" s="212"/>
      <c r="J1094" s="213">
        <f>ROUND(I1094*H1094,2)</f>
        <v>0</v>
      </c>
      <c r="K1094" s="214"/>
      <c r="L1094" s="46"/>
      <c r="M1094" s="215" t="s">
        <v>19</v>
      </c>
      <c r="N1094" s="216" t="s">
        <v>43</v>
      </c>
      <c r="O1094" s="86"/>
      <c r="P1094" s="217">
        <f>O1094*H1094</f>
        <v>0</v>
      </c>
      <c r="Q1094" s="217">
        <v>0.00021000000000000001</v>
      </c>
      <c r="R1094" s="217">
        <f>Q1094*H1094</f>
        <v>0.029238299999999998</v>
      </c>
      <c r="S1094" s="217">
        <v>0</v>
      </c>
      <c r="T1094" s="218">
        <f>S1094*H1094</f>
        <v>0</v>
      </c>
      <c r="U1094" s="40"/>
      <c r="V1094" s="40"/>
      <c r="W1094" s="40"/>
      <c r="X1094" s="40"/>
      <c r="Y1094" s="40"/>
      <c r="Z1094" s="40"/>
      <c r="AA1094" s="40"/>
      <c r="AB1094" s="40"/>
      <c r="AC1094" s="40"/>
      <c r="AD1094" s="40"/>
      <c r="AE1094" s="40"/>
      <c r="AR1094" s="219" t="s">
        <v>135</v>
      </c>
      <c r="AT1094" s="219" t="s">
        <v>131</v>
      </c>
      <c r="AU1094" s="219" t="s">
        <v>82</v>
      </c>
      <c r="AY1094" s="19" t="s">
        <v>128</v>
      </c>
      <c r="BE1094" s="220">
        <f>IF(N1094="základní",J1094,0)</f>
        <v>0</v>
      </c>
      <c r="BF1094" s="220">
        <f>IF(N1094="snížená",J1094,0)</f>
        <v>0</v>
      </c>
      <c r="BG1094" s="220">
        <f>IF(N1094="zákl. přenesená",J1094,0)</f>
        <v>0</v>
      </c>
      <c r="BH1094" s="220">
        <f>IF(N1094="sníž. přenesená",J1094,0)</f>
        <v>0</v>
      </c>
      <c r="BI1094" s="220">
        <f>IF(N1094="nulová",J1094,0)</f>
        <v>0</v>
      </c>
      <c r="BJ1094" s="19" t="s">
        <v>80</v>
      </c>
      <c r="BK1094" s="220">
        <f>ROUND(I1094*H1094,2)</f>
        <v>0</v>
      </c>
      <c r="BL1094" s="19" t="s">
        <v>135</v>
      </c>
      <c r="BM1094" s="219" t="s">
        <v>2513</v>
      </c>
    </row>
    <row r="1095" s="2" customFormat="1">
      <c r="A1095" s="40"/>
      <c r="B1095" s="41"/>
      <c r="C1095" s="42"/>
      <c r="D1095" s="221" t="s">
        <v>137</v>
      </c>
      <c r="E1095" s="42"/>
      <c r="F1095" s="222" t="s">
        <v>2514</v>
      </c>
      <c r="G1095" s="42"/>
      <c r="H1095" s="42"/>
      <c r="I1095" s="223"/>
      <c r="J1095" s="42"/>
      <c r="K1095" s="42"/>
      <c r="L1095" s="46"/>
      <c r="M1095" s="224"/>
      <c r="N1095" s="225"/>
      <c r="O1095" s="86"/>
      <c r="P1095" s="86"/>
      <c r="Q1095" s="86"/>
      <c r="R1095" s="86"/>
      <c r="S1095" s="86"/>
      <c r="T1095" s="87"/>
      <c r="U1095" s="40"/>
      <c r="V1095" s="40"/>
      <c r="W1095" s="40"/>
      <c r="X1095" s="40"/>
      <c r="Y1095" s="40"/>
      <c r="Z1095" s="40"/>
      <c r="AA1095" s="40"/>
      <c r="AB1095" s="40"/>
      <c r="AC1095" s="40"/>
      <c r="AD1095" s="40"/>
      <c r="AE1095" s="40"/>
      <c r="AT1095" s="19" t="s">
        <v>137</v>
      </c>
      <c r="AU1095" s="19" t="s">
        <v>82</v>
      </c>
    </row>
    <row r="1096" s="12" customFormat="1" ht="22.8" customHeight="1">
      <c r="A1096" s="12"/>
      <c r="B1096" s="191"/>
      <c r="C1096" s="192"/>
      <c r="D1096" s="193" t="s">
        <v>71</v>
      </c>
      <c r="E1096" s="205" t="s">
        <v>2515</v>
      </c>
      <c r="F1096" s="205" t="s">
        <v>2516</v>
      </c>
      <c r="G1096" s="192"/>
      <c r="H1096" s="192"/>
      <c r="I1096" s="195"/>
      <c r="J1096" s="206">
        <f>BK1096</f>
        <v>0</v>
      </c>
      <c r="K1096" s="192"/>
      <c r="L1096" s="197"/>
      <c r="M1096" s="198"/>
      <c r="N1096" s="199"/>
      <c r="O1096" s="199"/>
      <c r="P1096" s="200">
        <f>SUM(P1097:P1124)</f>
        <v>0</v>
      </c>
      <c r="Q1096" s="199"/>
      <c r="R1096" s="200">
        <f>SUM(R1097:R1124)</f>
        <v>0.17450008</v>
      </c>
      <c r="S1096" s="199"/>
      <c r="T1096" s="201">
        <f>SUM(T1097:T1124)</f>
        <v>0</v>
      </c>
      <c r="U1096" s="12"/>
      <c r="V1096" s="12"/>
      <c r="W1096" s="12"/>
      <c r="X1096" s="12"/>
      <c r="Y1096" s="12"/>
      <c r="Z1096" s="12"/>
      <c r="AA1096" s="12"/>
      <c r="AB1096" s="12"/>
      <c r="AC1096" s="12"/>
      <c r="AD1096" s="12"/>
      <c r="AE1096" s="12"/>
      <c r="AR1096" s="202" t="s">
        <v>82</v>
      </c>
      <c r="AT1096" s="203" t="s">
        <v>71</v>
      </c>
      <c r="AU1096" s="203" t="s">
        <v>80</v>
      </c>
      <c r="AY1096" s="202" t="s">
        <v>128</v>
      </c>
      <c r="BK1096" s="204">
        <f>SUM(BK1097:BK1124)</f>
        <v>0</v>
      </c>
    </row>
    <row r="1097" s="2" customFormat="1" ht="16.5" customHeight="1">
      <c r="A1097" s="40"/>
      <c r="B1097" s="41"/>
      <c r="C1097" s="207" t="s">
        <v>2517</v>
      </c>
      <c r="D1097" s="207" t="s">
        <v>131</v>
      </c>
      <c r="E1097" s="208" t="s">
        <v>2518</v>
      </c>
      <c r="F1097" s="209" t="s">
        <v>2519</v>
      </c>
      <c r="G1097" s="210" t="s">
        <v>524</v>
      </c>
      <c r="H1097" s="211">
        <v>379.34800000000001</v>
      </c>
      <c r="I1097" s="212"/>
      <c r="J1097" s="213">
        <f>ROUND(I1097*H1097,2)</f>
        <v>0</v>
      </c>
      <c r="K1097" s="214"/>
      <c r="L1097" s="46"/>
      <c r="M1097" s="215" t="s">
        <v>19</v>
      </c>
      <c r="N1097" s="216" t="s">
        <v>43</v>
      </c>
      <c r="O1097" s="86"/>
      <c r="P1097" s="217">
        <f>O1097*H1097</f>
        <v>0</v>
      </c>
      <c r="Q1097" s="217">
        <v>0</v>
      </c>
      <c r="R1097" s="217">
        <f>Q1097*H1097</f>
        <v>0</v>
      </c>
      <c r="S1097" s="217">
        <v>0</v>
      </c>
      <c r="T1097" s="218">
        <f>S1097*H1097</f>
        <v>0</v>
      </c>
      <c r="U1097" s="40"/>
      <c r="V1097" s="40"/>
      <c r="W1097" s="40"/>
      <c r="X1097" s="40"/>
      <c r="Y1097" s="40"/>
      <c r="Z1097" s="40"/>
      <c r="AA1097" s="40"/>
      <c r="AB1097" s="40"/>
      <c r="AC1097" s="40"/>
      <c r="AD1097" s="40"/>
      <c r="AE1097" s="40"/>
      <c r="AR1097" s="219" t="s">
        <v>135</v>
      </c>
      <c r="AT1097" s="219" t="s">
        <v>131</v>
      </c>
      <c r="AU1097" s="219" t="s">
        <v>82</v>
      </c>
      <c r="AY1097" s="19" t="s">
        <v>128</v>
      </c>
      <c r="BE1097" s="220">
        <f>IF(N1097="základní",J1097,0)</f>
        <v>0</v>
      </c>
      <c r="BF1097" s="220">
        <f>IF(N1097="snížená",J1097,0)</f>
        <v>0</v>
      </c>
      <c r="BG1097" s="220">
        <f>IF(N1097="zákl. přenesená",J1097,0)</f>
        <v>0</v>
      </c>
      <c r="BH1097" s="220">
        <f>IF(N1097="sníž. přenesená",J1097,0)</f>
        <v>0</v>
      </c>
      <c r="BI1097" s="220">
        <f>IF(N1097="nulová",J1097,0)</f>
        <v>0</v>
      </c>
      <c r="BJ1097" s="19" t="s">
        <v>80</v>
      </c>
      <c r="BK1097" s="220">
        <f>ROUND(I1097*H1097,2)</f>
        <v>0</v>
      </c>
      <c r="BL1097" s="19" t="s">
        <v>135</v>
      </c>
      <c r="BM1097" s="219" t="s">
        <v>2520</v>
      </c>
    </row>
    <row r="1098" s="2" customFormat="1">
      <c r="A1098" s="40"/>
      <c r="B1098" s="41"/>
      <c r="C1098" s="42"/>
      <c r="D1098" s="221" t="s">
        <v>137</v>
      </c>
      <c r="E1098" s="42"/>
      <c r="F1098" s="222" t="s">
        <v>2521</v>
      </c>
      <c r="G1098" s="42"/>
      <c r="H1098" s="42"/>
      <c r="I1098" s="223"/>
      <c r="J1098" s="42"/>
      <c r="K1098" s="42"/>
      <c r="L1098" s="46"/>
      <c r="M1098" s="224"/>
      <c r="N1098" s="225"/>
      <c r="O1098" s="86"/>
      <c r="P1098" s="86"/>
      <c r="Q1098" s="86"/>
      <c r="R1098" s="86"/>
      <c r="S1098" s="86"/>
      <c r="T1098" s="87"/>
      <c r="U1098" s="40"/>
      <c r="V1098" s="40"/>
      <c r="W1098" s="40"/>
      <c r="X1098" s="40"/>
      <c r="Y1098" s="40"/>
      <c r="Z1098" s="40"/>
      <c r="AA1098" s="40"/>
      <c r="AB1098" s="40"/>
      <c r="AC1098" s="40"/>
      <c r="AD1098" s="40"/>
      <c r="AE1098" s="40"/>
      <c r="AT1098" s="19" t="s">
        <v>137</v>
      </c>
      <c r="AU1098" s="19" t="s">
        <v>82</v>
      </c>
    </row>
    <row r="1099" s="13" customFormat="1">
      <c r="A1099" s="13"/>
      <c r="B1099" s="242"/>
      <c r="C1099" s="243"/>
      <c r="D1099" s="244" t="s">
        <v>470</v>
      </c>
      <c r="E1099" s="245" t="s">
        <v>19</v>
      </c>
      <c r="F1099" s="246" t="s">
        <v>2522</v>
      </c>
      <c r="G1099" s="243"/>
      <c r="H1099" s="247">
        <v>149.91399999999999</v>
      </c>
      <c r="I1099" s="248"/>
      <c r="J1099" s="243"/>
      <c r="K1099" s="243"/>
      <c r="L1099" s="249"/>
      <c r="M1099" s="250"/>
      <c r="N1099" s="251"/>
      <c r="O1099" s="251"/>
      <c r="P1099" s="251"/>
      <c r="Q1099" s="251"/>
      <c r="R1099" s="251"/>
      <c r="S1099" s="251"/>
      <c r="T1099" s="252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53" t="s">
        <v>470</v>
      </c>
      <c r="AU1099" s="253" t="s">
        <v>82</v>
      </c>
      <c r="AV1099" s="13" t="s">
        <v>82</v>
      </c>
      <c r="AW1099" s="13" t="s">
        <v>33</v>
      </c>
      <c r="AX1099" s="13" t="s">
        <v>72</v>
      </c>
      <c r="AY1099" s="253" t="s">
        <v>128</v>
      </c>
    </row>
    <row r="1100" s="16" customFormat="1">
      <c r="A1100" s="16"/>
      <c r="B1100" s="275"/>
      <c r="C1100" s="276"/>
      <c r="D1100" s="244" t="s">
        <v>470</v>
      </c>
      <c r="E1100" s="277" t="s">
        <v>19</v>
      </c>
      <c r="F1100" s="278" t="s">
        <v>1304</v>
      </c>
      <c r="G1100" s="276"/>
      <c r="H1100" s="279">
        <v>149.91399999999999</v>
      </c>
      <c r="I1100" s="280"/>
      <c r="J1100" s="276"/>
      <c r="K1100" s="276"/>
      <c r="L1100" s="281"/>
      <c r="M1100" s="282"/>
      <c r="N1100" s="283"/>
      <c r="O1100" s="283"/>
      <c r="P1100" s="283"/>
      <c r="Q1100" s="283"/>
      <c r="R1100" s="283"/>
      <c r="S1100" s="283"/>
      <c r="T1100" s="284"/>
      <c r="U1100" s="16"/>
      <c r="V1100" s="16"/>
      <c r="W1100" s="16"/>
      <c r="X1100" s="16"/>
      <c r="Y1100" s="16"/>
      <c r="Z1100" s="16"/>
      <c r="AA1100" s="16"/>
      <c r="AB1100" s="16"/>
      <c r="AC1100" s="16"/>
      <c r="AD1100" s="16"/>
      <c r="AE1100" s="16"/>
      <c r="AT1100" s="285" t="s">
        <v>470</v>
      </c>
      <c r="AU1100" s="285" t="s">
        <v>82</v>
      </c>
      <c r="AV1100" s="16" t="s">
        <v>487</v>
      </c>
      <c r="AW1100" s="16" t="s">
        <v>33</v>
      </c>
      <c r="AX1100" s="16" t="s">
        <v>72</v>
      </c>
      <c r="AY1100" s="285" t="s">
        <v>128</v>
      </c>
    </row>
    <row r="1101" s="15" customFormat="1">
      <c r="A1101" s="15"/>
      <c r="B1101" s="265"/>
      <c r="C1101" s="266"/>
      <c r="D1101" s="244" t="s">
        <v>470</v>
      </c>
      <c r="E1101" s="267" t="s">
        <v>19</v>
      </c>
      <c r="F1101" s="268" t="s">
        <v>2523</v>
      </c>
      <c r="G1101" s="266"/>
      <c r="H1101" s="267" t="s">
        <v>19</v>
      </c>
      <c r="I1101" s="269"/>
      <c r="J1101" s="266"/>
      <c r="K1101" s="266"/>
      <c r="L1101" s="270"/>
      <c r="M1101" s="271"/>
      <c r="N1101" s="272"/>
      <c r="O1101" s="272"/>
      <c r="P1101" s="272"/>
      <c r="Q1101" s="272"/>
      <c r="R1101" s="272"/>
      <c r="S1101" s="272"/>
      <c r="T1101" s="273"/>
      <c r="U1101" s="15"/>
      <c r="V1101" s="15"/>
      <c r="W1101" s="15"/>
      <c r="X1101" s="15"/>
      <c r="Y1101" s="15"/>
      <c r="Z1101" s="15"/>
      <c r="AA1101" s="15"/>
      <c r="AB1101" s="15"/>
      <c r="AC1101" s="15"/>
      <c r="AD1101" s="15"/>
      <c r="AE1101" s="15"/>
      <c r="AT1101" s="274" t="s">
        <v>470</v>
      </c>
      <c r="AU1101" s="274" t="s">
        <v>82</v>
      </c>
      <c r="AV1101" s="15" t="s">
        <v>80</v>
      </c>
      <c r="AW1101" s="15" t="s">
        <v>33</v>
      </c>
      <c r="AX1101" s="15" t="s">
        <v>72</v>
      </c>
      <c r="AY1101" s="274" t="s">
        <v>128</v>
      </c>
    </row>
    <row r="1102" s="13" customFormat="1">
      <c r="A1102" s="13"/>
      <c r="B1102" s="242"/>
      <c r="C1102" s="243"/>
      <c r="D1102" s="244" t="s">
        <v>470</v>
      </c>
      <c r="E1102" s="245" t="s">
        <v>19</v>
      </c>
      <c r="F1102" s="246" t="s">
        <v>2524</v>
      </c>
      <c r="G1102" s="243"/>
      <c r="H1102" s="247">
        <v>9.0350000000000001</v>
      </c>
      <c r="I1102" s="248"/>
      <c r="J1102" s="243"/>
      <c r="K1102" s="243"/>
      <c r="L1102" s="249"/>
      <c r="M1102" s="250"/>
      <c r="N1102" s="251"/>
      <c r="O1102" s="251"/>
      <c r="P1102" s="251"/>
      <c r="Q1102" s="251"/>
      <c r="R1102" s="251"/>
      <c r="S1102" s="251"/>
      <c r="T1102" s="252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53" t="s">
        <v>470</v>
      </c>
      <c r="AU1102" s="253" t="s">
        <v>82</v>
      </c>
      <c r="AV1102" s="13" t="s">
        <v>82</v>
      </c>
      <c r="AW1102" s="13" t="s">
        <v>33</v>
      </c>
      <c r="AX1102" s="13" t="s">
        <v>72</v>
      </c>
      <c r="AY1102" s="253" t="s">
        <v>128</v>
      </c>
    </row>
    <row r="1103" s="13" customFormat="1">
      <c r="A1103" s="13"/>
      <c r="B1103" s="242"/>
      <c r="C1103" s="243"/>
      <c r="D1103" s="244" t="s">
        <v>470</v>
      </c>
      <c r="E1103" s="245" t="s">
        <v>19</v>
      </c>
      <c r="F1103" s="246" t="s">
        <v>2525</v>
      </c>
      <c r="G1103" s="243"/>
      <c r="H1103" s="247">
        <v>6.383</v>
      </c>
      <c r="I1103" s="248"/>
      <c r="J1103" s="243"/>
      <c r="K1103" s="243"/>
      <c r="L1103" s="249"/>
      <c r="M1103" s="250"/>
      <c r="N1103" s="251"/>
      <c r="O1103" s="251"/>
      <c r="P1103" s="251"/>
      <c r="Q1103" s="251"/>
      <c r="R1103" s="251"/>
      <c r="S1103" s="251"/>
      <c r="T1103" s="252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53" t="s">
        <v>470</v>
      </c>
      <c r="AU1103" s="253" t="s">
        <v>82</v>
      </c>
      <c r="AV1103" s="13" t="s">
        <v>82</v>
      </c>
      <c r="AW1103" s="13" t="s">
        <v>33</v>
      </c>
      <c r="AX1103" s="13" t="s">
        <v>72</v>
      </c>
      <c r="AY1103" s="253" t="s">
        <v>128</v>
      </c>
    </row>
    <row r="1104" s="13" customFormat="1">
      <c r="A1104" s="13"/>
      <c r="B1104" s="242"/>
      <c r="C1104" s="243"/>
      <c r="D1104" s="244" t="s">
        <v>470</v>
      </c>
      <c r="E1104" s="245" t="s">
        <v>19</v>
      </c>
      <c r="F1104" s="246" t="s">
        <v>2526</v>
      </c>
      <c r="G1104" s="243"/>
      <c r="H1104" s="247">
        <v>3.7570000000000001</v>
      </c>
      <c r="I1104" s="248"/>
      <c r="J1104" s="243"/>
      <c r="K1104" s="243"/>
      <c r="L1104" s="249"/>
      <c r="M1104" s="250"/>
      <c r="N1104" s="251"/>
      <c r="O1104" s="251"/>
      <c r="P1104" s="251"/>
      <c r="Q1104" s="251"/>
      <c r="R1104" s="251"/>
      <c r="S1104" s="251"/>
      <c r="T1104" s="252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53" t="s">
        <v>470</v>
      </c>
      <c r="AU1104" s="253" t="s">
        <v>82</v>
      </c>
      <c r="AV1104" s="13" t="s">
        <v>82</v>
      </c>
      <c r="AW1104" s="13" t="s">
        <v>33</v>
      </c>
      <c r="AX1104" s="13" t="s">
        <v>72</v>
      </c>
      <c r="AY1104" s="253" t="s">
        <v>128</v>
      </c>
    </row>
    <row r="1105" s="13" customFormat="1">
      <c r="A1105" s="13"/>
      <c r="B1105" s="242"/>
      <c r="C1105" s="243"/>
      <c r="D1105" s="244" t="s">
        <v>470</v>
      </c>
      <c r="E1105" s="245" t="s">
        <v>19</v>
      </c>
      <c r="F1105" s="246" t="s">
        <v>2527</v>
      </c>
      <c r="G1105" s="243"/>
      <c r="H1105" s="247">
        <v>2.8599999999999999</v>
      </c>
      <c r="I1105" s="248"/>
      <c r="J1105" s="243"/>
      <c r="K1105" s="243"/>
      <c r="L1105" s="249"/>
      <c r="M1105" s="250"/>
      <c r="N1105" s="251"/>
      <c r="O1105" s="251"/>
      <c r="P1105" s="251"/>
      <c r="Q1105" s="251"/>
      <c r="R1105" s="251"/>
      <c r="S1105" s="251"/>
      <c r="T1105" s="252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53" t="s">
        <v>470</v>
      </c>
      <c r="AU1105" s="253" t="s">
        <v>82</v>
      </c>
      <c r="AV1105" s="13" t="s">
        <v>82</v>
      </c>
      <c r="AW1105" s="13" t="s">
        <v>33</v>
      </c>
      <c r="AX1105" s="13" t="s">
        <v>72</v>
      </c>
      <c r="AY1105" s="253" t="s">
        <v>128</v>
      </c>
    </row>
    <row r="1106" s="13" customFormat="1">
      <c r="A1106" s="13"/>
      <c r="B1106" s="242"/>
      <c r="C1106" s="243"/>
      <c r="D1106" s="244" t="s">
        <v>470</v>
      </c>
      <c r="E1106" s="245" t="s">
        <v>19</v>
      </c>
      <c r="F1106" s="246" t="s">
        <v>2528</v>
      </c>
      <c r="G1106" s="243"/>
      <c r="H1106" s="247">
        <v>11.395</v>
      </c>
      <c r="I1106" s="248"/>
      <c r="J1106" s="243"/>
      <c r="K1106" s="243"/>
      <c r="L1106" s="249"/>
      <c r="M1106" s="250"/>
      <c r="N1106" s="251"/>
      <c r="O1106" s="251"/>
      <c r="P1106" s="251"/>
      <c r="Q1106" s="251"/>
      <c r="R1106" s="251"/>
      <c r="S1106" s="251"/>
      <c r="T1106" s="252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53" t="s">
        <v>470</v>
      </c>
      <c r="AU1106" s="253" t="s">
        <v>82</v>
      </c>
      <c r="AV1106" s="13" t="s">
        <v>82</v>
      </c>
      <c r="AW1106" s="13" t="s">
        <v>33</v>
      </c>
      <c r="AX1106" s="13" t="s">
        <v>72</v>
      </c>
      <c r="AY1106" s="253" t="s">
        <v>128</v>
      </c>
    </row>
    <row r="1107" s="13" customFormat="1">
      <c r="A1107" s="13"/>
      <c r="B1107" s="242"/>
      <c r="C1107" s="243"/>
      <c r="D1107" s="244" t="s">
        <v>470</v>
      </c>
      <c r="E1107" s="245" t="s">
        <v>19</v>
      </c>
      <c r="F1107" s="246" t="s">
        <v>2529</v>
      </c>
      <c r="G1107" s="243"/>
      <c r="H1107" s="247">
        <v>3.1200000000000001</v>
      </c>
      <c r="I1107" s="248"/>
      <c r="J1107" s="243"/>
      <c r="K1107" s="243"/>
      <c r="L1107" s="249"/>
      <c r="M1107" s="250"/>
      <c r="N1107" s="251"/>
      <c r="O1107" s="251"/>
      <c r="P1107" s="251"/>
      <c r="Q1107" s="251"/>
      <c r="R1107" s="251"/>
      <c r="S1107" s="251"/>
      <c r="T1107" s="252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53" t="s">
        <v>470</v>
      </c>
      <c r="AU1107" s="253" t="s">
        <v>82</v>
      </c>
      <c r="AV1107" s="13" t="s">
        <v>82</v>
      </c>
      <c r="AW1107" s="13" t="s">
        <v>33</v>
      </c>
      <c r="AX1107" s="13" t="s">
        <v>72</v>
      </c>
      <c r="AY1107" s="253" t="s">
        <v>128</v>
      </c>
    </row>
    <row r="1108" s="13" customFormat="1">
      <c r="A1108" s="13"/>
      <c r="B1108" s="242"/>
      <c r="C1108" s="243"/>
      <c r="D1108" s="244" t="s">
        <v>470</v>
      </c>
      <c r="E1108" s="245" t="s">
        <v>19</v>
      </c>
      <c r="F1108" s="246" t="s">
        <v>2530</v>
      </c>
      <c r="G1108" s="243"/>
      <c r="H1108" s="247">
        <v>10.166</v>
      </c>
      <c r="I1108" s="248"/>
      <c r="J1108" s="243"/>
      <c r="K1108" s="243"/>
      <c r="L1108" s="249"/>
      <c r="M1108" s="250"/>
      <c r="N1108" s="251"/>
      <c r="O1108" s="251"/>
      <c r="P1108" s="251"/>
      <c r="Q1108" s="251"/>
      <c r="R1108" s="251"/>
      <c r="S1108" s="251"/>
      <c r="T1108" s="252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53" t="s">
        <v>470</v>
      </c>
      <c r="AU1108" s="253" t="s">
        <v>82</v>
      </c>
      <c r="AV1108" s="13" t="s">
        <v>82</v>
      </c>
      <c r="AW1108" s="13" t="s">
        <v>33</v>
      </c>
      <c r="AX1108" s="13" t="s">
        <v>72</v>
      </c>
      <c r="AY1108" s="253" t="s">
        <v>128</v>
      </c>
    </row>
    <row r="1109" s="13" customFormat="1">
      <c r="A1109" s="13"/>
      <c r="B1109" s="242"/>
      <c r="C1109" s="243"/>
      <c r="D1109" s="244" t="s">
        <v>470</v>
      </c>
      <c r="E1109" s="245" t="s">
        <v>19</v>
      </c>
      <c r="F1109" s="246" t="s">
        <v>2531</v>
      </c>
      <c r="G1109" s="243"/>
      <c r="H1109" s="247">
        <v>39.219999999999999</v>
      </c>
      <c r="I1109" s="248"/>
      <c r="J1109" s="243"/>
      <c r="K1109" s="243"/>
      <c r="L1109" s="249"/>
      <c r="M1109" s="250"/>
      <c r="N1109" s="251"/>
      <c r="O1109" s="251"/>
      <c r="P1109" s="251"/>
      <c r="Q1109" s="251"/>
      <c r="R1109" s="251"/>
      <c r="S1109" s="251"/>
      <c r="T1109" s="252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53" t="s">
        <v>470</v>
      </c>
      <c r="AU1109" s="253" t="s">
        <v>82</v>
      </c>
      <c r="AV1109" s="13" t="s">
        <v>82</v>
      </c>
      <c r="AW1109" s="13" t="s">
        <v>33</v>
      </c>
      <c r="AX1109" s="13" t="s">
        <v>72</v>
      </c>
      <c r="AY1109" s="253" t="s">
        <v>128</v>
      </c>
    </row>
    <row r="1110" s="13" customFormat="1">
      <c r="A1110" s="13"/>
      <c r="B1110" s="242"/>
      <c r="C1110" s="243"/>
      <c r="D1110" s="244" t="s">
        <v>470</v>
      </c>
      <c r="E1110" s="245" t="s">
        <v>19</v>
      </c>
      <c r="F1110" s="246" t="s">
        <v>2532</v>
      </c>
      <c r="G1110" s="243"/>
      <c r="H1110" s="247">
        <v>5.7720000000000002</v>
      </c>
      <c r="I1110" s="248"/>
      <c r="J1110" s="243"/>
      <c r="K1110" s="243"/>
      <c r="L1110" s="249"/>
      <c r="M1110" s="250"/>
      <c r="N1110" s="251"/>
      <c r="O1110" s="251"/>
      <c r="P1110" s="251"/>
      <c r="Q1110" s="251"/>
      <c r="R1110" s="251"/>
      <c r="S1110" s="251"/>
      <c r="T1110" s="252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53" t="s">
        <v>470</v>
      </c>
      <c r="AU1110" s="253" t="s">
        <v>82</v>
      </c>
      <c r="AV1110" s="13" t="s">
        <v>82</v>
      </c>
      <c r="AW1110" s="13" t="s">
        <v>33</v>
      </c>
      <c r="AX1110" s="13" t="s">
        <v>72</v>
      </c>
      <c r="AY1110" s="253" t="s">
        <v>128</v>
      </c>
    </row>
    <row r="1111" s="13" customFormat="1">
      <c r="A1111" s="13"/>
      <c r="B1111" s="242"/>
      <c r="C1111" s="243"/>
      <c r="D1111" s="244" t="s">
        <v>470</v>
      </c>
      <c r="E1111" s="245" t="s">
        <v>19</v>
      </c>
      <c r="F1111" s="246" t="s">
        <v>2533</v>
      </c>
      <c r="G1111" s="243"/>
      <c r="H1111" s="247">
        <v>7.5529999999999999</v>
      </c>
      <c r="I1111" s="248"/>
      <c r="J1111" s="243"/>
      <c r="K1111" s="243"/>
      <c r="L1111" s="249"/>
      <c r="M1111" s="250"/>
      <c r="N1111" s="251"/>
      <c r="O1111" s="251"/>
      <c r="P1111" s="251"/>
      <c r="Q1111" s="251"/>
      <c r="R1111" s="251"/>
      <c r="S1111" s="251"/>
      <c r="T1111" s="252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53" t="s">
        <v>470</v>
      </c>
      <c r="AU1111" s="253" t="s">
        <v>82</v>
      </c>
      <c r="AV1111" s="13" t="s">
        <v>82</v>
      </c>
      <c r="AW1111" s="13" t="s">
        <v>33</v>
      </c>
      <c r="AX1111" s="13" t="s">
        <v>72</v>
      </c>
      <c r="AY1111" s="253" t="s">
        <v>128</v>
      </c>
    </row>
    <row r="1112" s="13" customFormat="1">
      <c r="A1112" s="13"/>
      <c r="B1112" s="242"/>
      <c r="C1112" s="243"/>
      <c r="D1112" s="244" t="s">
        <v>470</v>
      </c>
      <c r="E1112" s="245" t="s">
        <v>19</v>
      </c>
      <c r="F1112" s="246" t="s">
        <v>2534</v>
      </c>
      <c r="G1112" s="243"/>
      <c r="H1112" s="247">
        <v>4.4850000000000003</v>
      </c>
      <c r="I1112" s="248"/>
      <c r="J1112" s="243"/>
      <c r="K1112" s="243"/>
      <c r="L1112" s="249"/>
      <c r="M1112" s="250"/>
      <c r="N1112" s="251"/>
      <c r="O1112" s="251"/>
      <c r="P1112" s="251"/>
      <c r="Q1112" s="251"/>
      <c r="R1112" s="251"/>
      <c r="S1112" s="251"/>
      <c r="T1112" s="252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53" t="s">
        <v>470</v>
      </c>
      <c r="AU1112" s="253" t="s">
        <v>82</v>
      </c>
      <c r="AV1112" s="13" t="s">
        <v>82</v>
      </c>
      <c r="AW1112" s="13" t="s">
        <v>33</v>
      </c>
      <c r="AX1112" s="13" t="s">
        <v>72</v>
      </c>
      <c r="AY1112" s="253" t="s">
        <v>128</v>
      </c>
    </row>
    <row r="1113" s="13" customFormat="1">
      <c r="A1113" s="13"/>
      <c r="B1113" s="242"/>
      <c r="C1113" s="243"/>
      <c r="D1113" s="244" t="s">
        <v>470</v>
      </c>
      <c r="E1113" s="245" t="s">
        <v>19</v>
      </c>
      <c r="F1113" s="246" t="s">
        <v>2535</v>
      </c>
      <c r="G1113" s="243"/>
      <c r="H1113" s="247">
        <v>21.423999999999999</v>
      </c>
      <c r="I1113" s="248"/>
      <c r="J1113" s="243"/>
      <c r="K1113" s="243"/>
      <c r="L1113" s="249"/>
      <c r="M1113" s="250"/>
      <c r="N1113" s="251"/>
      <c r="O1113" s="251"/>
      <c r="P1113" s="251"/>
      <c r="Q1113" s="251"/>
      <c r="R1113" s="251"/>
      <c r="S1113" s="251"/>
      <c r="T1113" s="252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53" t="s">
        <v>470</v>
      </c>
      <c r="AU1113" s="253" t="s">
        <v>82</v>
      </c>
      <c r="AV1113" s="13" t="s">
        <v>82</v>
      </c>
      <c r="AW1113" s="13" t="s">
        <v>33</v>
      </c>
      <c r="AX1113" s="13" t="s">
        <v>72</v>
      </c>
      <c r="AY1113" s="253" t="s">
        <v>128</v>
      </c>
    </row>
    <row r="1114" s="13" customFormat="1">
      <c r="A1114" s="13"/>
      <c r="B1114" s="242"/>
      <c r="C1114" s="243"/>
      <c r="D1114" s="244" t="s">
        <v>470</v>
      </c>
      <c r="E1114" s="245" t="s">
        <v>19</v>
      </c>
      <c r="F1114" s="246" t="s">
        <v>2536</v>
      </c>
      <c r="G1114" s="243"/>
      <c r="H1114" s="247">
        <v>37.630000000000003</v>
      </c>
      <c r="I1114" s="248"/>
      <c r="J1114" s="243"/>
      <c r="K1114" s="243"/>
      <c r="L1114" s="249"/>
      <c r="M1114" s="250"/>
      <c r="N1114" s="251"/>
      <c r="O1114" s="251"/>
      <c r="P1114" s="251"/>
      <c r="Q1114" s="251"/>
      <c r="R1114" s="251"/>
      <c r="S1114" s="251"/>
      <c r="T1114" s="252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53" t="s">
        <v>470</v>
      </c>
      <c r="AU1114" s="253" t="s">
        <v>82</v>
      </c>
      <c r="AV1114" s="13" t="s">
        <v>82</v>
      </c>
      <c r="AW1114" s="13" t="s">
        <v>33</v>
      </c>
      <c r="AX1114" s="13" t="s">
        <v>72</v>
      </c>
      <c r="AY1114" s="253" t="s">
        <v>128</v>
      </c>
    </row>
    <row r="1115" s="13" customFormat="1">
      <c r="A1115" s="13"/>
      <c r="B1115" s="242"/>
      <c r="C1115" s="243"/>
      <c r="D1115" s="244" t="s">
        <v>470</v>
      </c>
      <c r="E1115" s="245" t="s">
        <v>19</v>
      </c>
      <c r="F1115" s="246" t="s">
        <v>2537</v>
      </c>
      <c r="G1115" s="243"/>
      <c r="H1115" s="247">
        <v>4.4850000000000003</v>
      </c>
      <c r="I1115" s="248"/>
      <c r="J1115" s="243"/>
      <c r="K1115" s="243"/>
      <c r="L1115" s="249"/>
      <c r="M1115" s="250"/>
      <c r="N1115" s="251"/>
      <c r="O1115" s="251"/>
      <c r="P1115" s="251"/>
      <c r="Q1115" s="251"/>
      <c r="R1115" s="251"/>
      <c r="S1115" s="251"/>
      <c r="T1115" s="252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53" t="s">
        <v>470</v>
      </c>
      <c r="AU1115" s="253" t="s">
        <v>82</v>
      </c>
      <c r="AV1115" s="13" t="s">
        <v>82</v>
      </c>
      <c r="AW1115" s="13" t="s">
        <v>33</v>
      </c>
      <c r="AX1115" s="13" t="s">
        <v>72</v>
      </c>
      <c r="AY1115" s="253" t="s">
        <v>128</v>
      </c>
    </row>
    <row r="1116" s="13" customFormat="1">
      <c r="A1116" s="13"/>
      <c r="B1116" s="242"/>
      <c r="C1116" s="243"/>
      <c r="D1116" s="244" t="s">
        <v>470</v>
      </c>
      <c r="E1116" s="245" t="s">
        <v>19</v>
      </c>
      <c r="F1116" s="246" t="s">
        <v>2538</v>
      </c>
      <c r="G1116" s="243"/>
      <c r="H1116" s="247">
        <v>7.2149999999999999</v>
      </c>
      <c r="I1116" s="248"/>
      <c r="J1116" s="243"/>
      <c r="K1116" s="243"/>
      <c r="L1116" s="249"/>
      <c r="M1116" s="250"/>
      <c r="N1116" s="251"/>
      <c r="O1116" s="251"/>
      <c r="P1116" s="251"/>
      <c r="Q1116" s="251"/>
      <c r="R1116" s="251"/>
      <c r="S1116" s="251"/>
      <c r="T1116" s="252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53" t="s">
        <v>470</v>
      </c>
      <c r="AU1116" s="253" t="s">
        <v>82</v>
      </c>
      <c r="AV1116" s="13" t="s">
        <v>82</v>
      </c>
      <c r="AW1116" s="13" t="s">
        <v>33</v>
      </c>
      <c r="AX1116" s="13" t="s">
        <v>72</v>
      </c>
      <c r="AY1116" s="253" t="s">
        <v>128</v>
      </c>
    </row>
    <row r="1117" s="13" customFormat="1">
      <c r="A1117" s="13"/>
      <c r="B1117" s="242"/>
      <c r="C1117" s="243"/>
      <c r="D1117" s="244" t="s">
        <v>470</v>
      </c>
      <c r="E1117" s="245" t="s">
        <v>19</v>
      </c>
      <c r="F1117" s="246" t="s">
        <v>2539</v>
      </c>
      <c r="G1117" s="243"/>
      <c r="H1117" s="247">
        <v>5.7199999999999998</v>
      </c>
      <c r="I1117" s="248"/>
      <c r="J1117" s="243"/>
      <c r="K1117" s="243"/>
      <c r="L1117" s="249"/>
      <c r="M1117" s="250"/>
      <c r="N1117" s="251"/>
      <c r="O1117" s="251"/>
      <c r="P1117" s="251"/>
      <c r="Q1117" s="251"/>
      <c r="R1117" s="251"/>
      <c r="S1117" s="251"/>
      <c r="T1117" s="252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53" t="s">
        <v>470</v>
      </c>
      <c r="AU1117" s="253" t="s">
        <v>82</v>
      </c>
      <c r="AV1117" s="13" t="s">
        <v>82</v>
      </c>
      <c r="AW1117" s="13" t="s">
        <v>33</v>
      </c>
      <c r="AX1117" s="13" t="s">
        <v>72</v>
      </c>
      <c r="AY1117" s="253" t="s">
        <v>128</v>
      </c>
    </row>
    <row r="1118" s="13" customFormat="1">
      <c r="A1118" s="13"/>
      <c r="B1118" s="242"/>
      <c r="C1118" s="243"/>
      <c r="D1118" s="244" t="s">
        <v>470</v>
      </c>
      <c r="E1118" s="245" t="s">
        <v>19</v>
      </c>
      <c r="F1118" s="246" t="s">
        <v>2540</v>
      </c>
      <c r="G1118" s="243"/>
      <c r="H1118" s="247">
        <v>49.213999999999999</v>
      </c>
      <c r="I1118" s="248"/>
      <c r="J1118" s="243"/>
      <c r="K1118" s="243"/>
      <c r="L1118" s="249"/>
      <c r="M1118" s="250"/>
      <c r="N1118" s="251"/>
      <c r="O1118" s="251"/>
      <c r="P1118" s="251"/>
      <c r="Q1118" s="251"/>
      <c r="R1118" s="251"/>
      <c r="S1118" s="251"/>
      <c r="T1118" s="252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53" t="s">
        <v>470</v>
      </c>
      <c r="AU1118" s="253" t="s">
        <v>82</v>
      </c>
      <c r="AV1118" s="13" t="s">
        <v>82</v>
      </c>
      <c r="AW1118" s="13" t="s">
        <v>33</v>
      </c>
      <c r="AX1118" s="13" t="s">
        <v>72</v>
      </c>
      <c r="AY1118" s="253" t="s">
        <v>128</v>
      </c>
    </row>
    <row r="1119" s="16" customFormat="1">
      <c r="A1119" s="16"/>
      <c r="B1119" s="275"/>
      <c r="C1119" s="276"/>
      <c r="D1119" s="244" t="s">
        <v>470</v>
      </c>
      <c r="E1119" s="277" t="s">
        <v>19</v>
      </c>
      <c r="F1119" s="278" t="s">
        <v>1304</v>
      </c>
      <c r="G1119" s="276"/>
      <c r="H1119" s="279">
        <v>229.434</v>
      </c>
      <c r="I1119" s="280"/>
      <c r="J1119" s="276"/>
      <c r="K1119" s="276"/>
      <c r="L1119" s="281"/>
      <c r="M1119" s="282"/>
      <c r="N1119" s="283"/>
      <c r="O1119" s="283"/>
      <c r="P1119" s="283"/>
      <c r="Q1119" s="283"/>
      <c r="R1119" s="283"/>
      <c r="S1119" s="283"/>
      <c r="T1119" s="284"/>
      <c r="U1119" s="16"/>
      <c r="V1119" s="16"/>
      <c r="W1119" s="16"/>
      <c r="X1119" s="16"/>
      <c r="Y1119" s="16"/>
      <c r="Z1119" s="16"/>
      <c r="AA1119" s="16"/>
      <c r="AB1119" s="16"/>
      <c r="AC1119" s="16"/>
      <c r="AD1119" s="16"/>
      <c r="AE1119" s="16"/>
      <c r="AT1119" s="285" t="s">
        <v>470</v>
      </c>
      <c r="AU1119" s="285" t="s">
        <v>82</v>
      </c>
      <c r="AV1119" s="16" t="s">
        <v>487</v>
      </c>
      <c r="AW1119" s="16" t="s">
        <v>33</v>
      </c>
      <c r="AX1119" s="16" t="s">
        <v>72</v>
      </c>
      <c r="AY1119" s="285" t="s">
        <v>128</v>
      </c>
    </row>
    <row r="1120" s="14" customFormat="1">
      <c r="A1120" s="14"/>
      <c r="B1120" s="254"/>
      <c r="C1120" s="255"/>
      <c r="D1120" s="244" t="s">
        <v>470</v>
      </c>
      <c r="E1120" s="256" t="s">
        <v>19</v>
      </c>
      <c r="F1120" s="257" t="s">
        <v>494</v>
      </c>
      <c r="G1120" s="255"/>
      <c r="H1120" s="258">
        <v>379.34800000000001</v>
      </c>
      <c r="I1120" s="259"/>
      <c r="J1120" s="255"/>
      <c r="K1120" s="255"/>
      <c r="L1120" s="260"/>
      <c r="M1120" s="261"/>
      <c r="N1120" s="262"/>
      <c r="O1120" s="262"/>
      <c r="P1120" s="262"/>
      <c r="Q1120" s="262"/>
      <c r="R1120" s="262"/>
      <c r="S1120" s="262"/>
      <c r="T1120" s="263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64" t="s">
        <v>470</v>
      </c>
      <c r="AU1120" s="264" t="s">
        <v>82</v>
      </c>
      <c r="AV1120" s="14" t="s">
        <v>430</v>
      </c>
      <c r="AW1120" s="14" t="s">
        <v>33</v>
      </c>
      <c r="AX1120" s="14" t="s">
        <v>80</v>
      </c>
      <c r="AY1120" s="264" t="s">
        <v>128</v>
      </c>
    </row>
    <row r="1121" s="2" customFormat="1" ht="16.5" customHeight="1">
      <c r="A1121" s="40"/>
      <c r="B1121" s="41"/>
      <c r="C1121" s="207" t="s">
        <v>2541</v>
      </c>
      <c r="D1121" s="207" t="s">
        <v>131</v>
      </c>
      <c r="E1121" s="208" t="s">
        <v>2542</v>
      </c>
      <c r="F1121" s="209" t="s">
        <v>2543</v>
      </c>
      <c r="G1121" s="210" t="s">
        <v>524</v>
      </c>
      <c r="H1121" s="211">
        <v>379.34800000000001</v>
      </c>
      <c r="I1121" s="212"/>
      <c r="J1121" s="213">
        <f>ROUND(I1121*H1121,2)</f>
        <v>0</v>
      </c>
      <c r="K1121" s="214"/>
      <c r="L1121" s="46"/>
      <c r="M1121" s="215" t="s">
        <v>19</v>
      </c>
      <c r="N1121" s="216" t="s">
        <v>43</v>
      </c>
      <c r="O1121" s="86"/>
      <c r="P1121" s="217">
        <f>O1121*H1121</f>
        <v>0</v>
      </c>
      <c r="Q1121" s="217">
        <v>0.00020000000000000001</v>
      </c>
      <c r="R1121" s="217">
        <f>Q1121*H1121</f>
        <v>0.075869600000000009</v>
      </c>
      <c r="S1121" s="217">
        <v>0</v>
      </c>
      <c r="T1121" s="218">
        <f>S1121*H1121</f>
        <v>0</v>
      </c>
      <c r="U1121" s="40"/>
      <c r="V1121" s="40"/>
      <c r="W1121" s="40"/>
      <c r="X1121" s="40"/>
      <c r="Y1121" s="40"/>
      <c r="Z1121" s="40"/>
      <c r="AA1121" s="40"/>
      <c r="AB1121" s="40"/>
      <c r="AC1121" s="40"/>
      <c r="AD1121" s="40"/>
      <c r="AE1121" s="40"/>
      <c r="AR1121" s="219" t="s">
        <v>135</v>
      </c>
      <c r="AT1121" s="219" t="s">
        <v>131</v>
      </c>
      <c r="AU1121" s="219" t="s">
        <v>82</v>
      </c>
      <c r="AY1121" s="19" t="s">
        <v>128</v>
      </c>
      <c r="BE1121" s="220">
        <f>IF(N1121="základní",J1121,0)</f>
        <v>0</v>
      </c>
      <c r="BF1121" s="220">
        <f>IF(N1121="snížená",J1121,0)</f>
        <v>0</v>
      </c>
      <c r="BG1121" s="220">
        <f>IF(N1121="zákl. přenesená",J1121,0)</f>
        <v>0</v>
      </c>
      <c r="BH1121" s="220">
        <f>IF(N1121="sníž. přenesená",J1121,0)</f>
        <v>0</v>
      </c>
      <c r="BI1121" s="220">
        <f>IF(N1121="nulová",J1121,0)</f>
        <v>0</v>
      </c>
      <c r="BJ1121" s="19" t="s">
        <v>80</v>
      </c>
      <c r="BK1121" s="220">
        <f>ROUND(I1121*H1121,2)</f>
        <v>0</v>
      </c>
      <c r="BL1121" s="19" t="s">
        <v>135</v>
      </c>
      <c r="BM1121" s="219" t="s">
        <v>2544</v>
      </c>
    </row>
    <row r="1122" s="2" customFormat="1">
      <c r="A1122" s="40"/>
      <c r="B1122" s="41"/>
      <c r="C1122" s="42"/>
      <c r="D1122" s="221" t="s">
        <v>137</v>
      </c>
      <c r="E1122" s="42"/>
      <c r="F1122" s="222" t="s">
        <v>2545</v>
      </c>
      <c r="G1122" s="42"/>
      <c r="H1122" s="42"/>
      <c r="I1122" s="223"/>
      <c r="J1122" s="42"/>
      <c r="K1122" s="42"/>
      <c r="L1122" s="46"/>
      <c r="M1122" s="224"/>
      <c r="N1122" s="225"/>
      <c r="O1122" s="86"/>
      <c r="P1122" s="86"/>
      <c r="Q1122" s="86"/>
      <c r="R1122" s="86"/>
      <c r="S1122" s="86"/>
      <c r="T1122" s="87"/>
      <c r="U1122" s="40"/>
      <c r="V1122" s="40"/>
      <c r="W1122" s="40"/>
      <c r="X1122" s="40"/>
      <c r="Y1122" s="40"/>
      <c r="Z1122" s="40"/>
      <c r="AA1122" s="40"/>
      <c r="AB1122" s="40"/>
      <c r="AC1122" s="40"/>
      <c r="AD1122" s="40"/>
      <c r="AE1122" s="40"/>
      <c r="AT1122" s="19" t="s">
        <v>137</v>
      </c>
      <c r="AU1122" s="19" t="s">
        <v>82</v>
      </c>
    </row>
    <row r="1123" s="2" customFormat="1" ht="24.15" customHeight="1">
      <c r="A1123" s="40"/>
      <c r="B1123" s="41"/>
      <c r="C1123" s="207" t="s">
        <v>2546</v>
      </c>
      <c r="D1123" s="207" t="s">
        <v>131</v>
      </c>
      <c r="E1123" s="208" t="s">
        <v>2547</v>
      </c>
      <c r="F1123" s="209" t="s">
        <v>2548</v>
      </c>
      <c r="G1123" s="210" t="s">
        <v>524</v>
      </c>
      <c r="H1123" s="211">
        <v>379.34800000000001</v>
      </c>
      <c r="I1123" s="212"/>
      <c r="J1123" s="213">
        <f>ROUND(I1123*H1123,2)</f>
        <v>0</v>
      </c>
      <c r="K1123" s="214"/>
      <c r="L1123" s="46"/>
      <c r="M1123" s="215" t="s">
        <v>19</v>
      </c>
      <c r="N1123" s="216" t="s">
        <v>43</v>
      </c>
      <c r="O1123" s="86"/>
      <c r="P1123" s="217">
        <f>O1123*H1123</f>
        <v>0</v>
      </c>
      <c r="Q1123" s="217">
        <v>0.00025999999999999998</v>
      </c>
      <c r="R1123" s="217">
        <f>Q1123*H1123</f>
        <v>0.098630479999999993</v>
      </c>
      <c r="S1123" s="217">
        <v>0</v>
      </c>
      <c r="T1123" s="218">
        <f>S1123*H1123</f>
        <v>0</v>
      </c>
      <c r="U1123" s="40"/>
      <c r="V1123" s="40"/>
      <c r="W1123" s="40"/>
      <c r="X1123" s="40"/>
      <c r="Y1123" s="40"/>
      <c r="Z1123" s="40"/>
      <c r="AA1123" s="40"/>
      <c r="AB1123" s="40"/>
      <c r="AC1123" s="40"/>
      <c r="AD1123" s="40"/>
      <c r="AE1123" s="40"/>
      <c r="AR1123" s="219" t="s">
        <v>135</v>
      </c>
      <c r="AT1123" s="219" t="s">
        <v>131</v>
      </c>
      <c r="AU1123" s="219" t="s">
        <v>82</v>
      </c>
      <c r="AY1123" s="19" t="s">
        <v>128</v>
      </c>
      <c r="BE1123" s="220">
        <f>IF(N1123="základní",J1123,0)</f>
        <v>0</v>
      </c>
      <c r="BF1123" s="220">
        <f>IF(N1123="snížená",J1123,0)</f>
        <v>0</v>
      </c>
      <c r="BG1123" s="220">
        <f>IF(N1123="zákl. přenesená",J1123,0)</f>
        <v>0</v>
      </c>
      <c r="BH1123" s="220">
        <f>IF(N1123="sníž. přenesená",J1123,0)</f>
        <v>0</v>
      </c>
      <c r="BI1123" s="220">
        <f>IF(N1123="nulová",J1123,0)</f>
        <v>0</v>
      </c>
      <c r="BJ1123" s="19" t="s">
        <v>80</v>
      </c>
      <c r="BK1123" s="220">
        <f>ROUND(I1123*H1123,2)</f>
        <v>0</v>
      </c>
      <c r="BL1123" s="19" t="s">
        <v>135</v>
      </c>
      <c r="BM1123" s="219" t="s">
        <v>2549</v>
      </c>
    </row>
    <row r="1124" s="2" customFormat="1">
      <c r="A1124" s="40"/>
      <c r="B1124" s="41"/>
      <c r="C1124" s="42"/>
      <c r="D1124" s="221" t="s">
        <v>137</v>
      </c>
      <c r="E1124" s="42"/>
      <c r="F1124" s="222" t="s">
        <v>2550</v>
      </c>
      <c r="G1124" s="42"/>
      <c r="H1124" s="42"/>
      <c r="I1124" s="223"/>
      <c r="J1124" s="42"/>
      <c r="K1124" s="42"/>
      <c r="L1124" s="46"/>
      <c r="M1124" s="224"/>
      <c r="N1124" s="225"/>
      <c r="O1124" s="86"/>
      <c r="P1124" s="86"/>
      <c r="Q1124" s="86"/>
      <c r="R1124" s="86"/>
      <c r="S1124" s="86"/>
      <c r="T1124" s="87"/>
      <c r="U1124" s="40"/>
      <c r="V1124" s="40"/>
      <c r="W1124" s="40"/>
      <c r="X1124" s="40"/>
      <c r="Y1124" s="40"/>
      <c r="Z1124" s="40"/>
      <c r="AA1124" s="40"/>
      <c r="AB1124" s="40"/>
      <c r="AC1124" s="40"/>
      <c r="AD1124" s="40"/>
      <c r="AE1124" s="40"/>
      <c r="AT1124" s="19" t="s">
        <v>137</v>
      </c>
      <c r="AU1124" s="19" t="s">
        <v>82</v>
      </c>
    </row>
    <row r="1125" s="12" customFormat="1" ht="22.8" customHeight="1">
      <c r="A1125" s="12"/>
      <c r="B1125" s="191"/>
      <c r="C1125" s="192"/>
      <c r="D1125" s="193" t="s">
        <v>71</v>
      </c>
      <c r="E1125" s="205" t="s">
        <v>2551</v>
      </c>
      <c r="F1125" s="205" t="s">
        <v>2552</v>
      </c>
      <c r="G1125" s="192"/>
      <c r="H1125" s="192"/>
      <c r="I1125" s="195"/>
      <c r="J1125" s="206">
        <f>BK1125</f>
        <v>0</v>
      </c>
      <c r="K1125" s="192"/>
      <c r="L1125" s="197"/>
      <c r="M1125" s="198"/>
      <c r="N1125" s="199"/>
      <c r="O1125" s="199"/>
      <c r="P1125" s="200">
        <f>SUM(P1126:P1131)</f>
        <v>0</v>
      </c>
      <c r="Q1125" s="199"/>
      <c r="R1125" s="200">
        <f>SUM(R1126:R1131)</f>
        <v>0.014514000000000001</v>
      </c>
      <c r="S1125" s="199"/>
      <c r="T1125" s="201">
        <f>SUM(T1126:T1131)</f>
        <v>0</v>
      </c>
      <c r="U1125" s="12"/>
      <c r="V1125" s="12"/>
      <c r="W1125" s="12"/>
      <c r="X1125" s="12"/>
      <c r="Y1125" s="12"/>
      <c r="Z1125" s="12"/>
      <c r="AA1125" s="12"/>
      <c r="AB1125" s="12"/>
      <c r="AC1125" s="12"/>
      <c r="AD1125" s="12"/>
      <c r="AE1125" s="12"/>
      <c r="AR1125" s="202" t="s">
        <v>82</v>
      </c>
      <c r="AT1125" s="203" t="s">
        <v>71</v>
      </c>
      <c r="AU1125" s="203" t="s">
        <v>80</v>
      </c>
      <c r="AY1125" s="202" t="s">
        <v>128</v>
      </c>
      <c r="BK1125" s="204">
        <f>SUM(BK1126:BK1131)</f>
        <v>0</v>
      </c>
    </row>
    <row r="1126" s="2" customFormat="1" ht="16.5" customHeight="1">
      <c r="A1126" s="40"/>
      <c r="B1126" s="41"/>
      <c r="C1126" s="207" t="s">
        <v>2553</v>
      </c>
      <c r="D1126" s="207" t="s">
        <v>131</v>
      </c>
      <c r="E1126" s="208" t="s">
        <v>2554</v>
      </c>
      <c r="F1126" s="209" t="s">
        <v>2555</v>
      </c>
      <c r="G1126" s="210" t="s">
        <v>524</v>
      </c>
      <c r="H1126" s="211">
        <v>1.3999999999999999</v>
      </c>
      <c r="I1126" s="212"/>
      <c r="J1126" s="213">
        <f>ROUND(I1126*H1126,2)</f>
        <v>0</v>
      </c>
      <c r="K1126" s="214"/>
      <c r="L1126" s="46"/>
      <c r="M1126" s="215" t="s">
        <v>19</v>
      </c>
      <c r="N1126" s="216" t="s">
        <v>43</v>
      </c>
      <c r="O1126" s="86"/>
      <c r="P1126" s="217">
        <f>O1126*H1126</f>
        <v>0</v>
      </c>
      <c r="Q1126" s="217">
        <v>1.0000000000000001E-05</v>
      </c>
      <c r="R1126" s="217">
        <f>Q1126*H1126</f>
        <v>1.4E-05</v>
      </c>
      <c r="S1126" s="217">
        <v>0</v>
      </c>
      <c r="T1126" s="218">
        <f>S1126*H1126</f>
        <v>0</v>
      </c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R1126" s="219" t="s">
        <v>135</v>
      </c>
      <c r="AT1126" s="219" t="s">
        <v>131</v>
      </c>
      <c r="AU1126" s="219" t="s">
        <v>82</v>
      </c>
      <c r="AY1126" s="19" t="s">
        <v>128</v>
      </c>
      <c r="BE1126" s="220">
        <f>IF(N1126="základní",J1126,0)</f>
        <v>0</v>
      </c>
      <c r="BF1126" s="220">
        <f>IF(N1126="snížená",J1126,0)</f>
        <v>0</v>
      </c>
      <c r="BG1126" s="220">
        <f>IF(N1126="zákl. přenesená",J1126,0)</f>
        <v>0</v>
      </c>
      <c r="BH1126" s="220">
        <f>IF(N1126="sníž. přenesená",J1126,0)</f>
        <v>0</v>
      </c>
      <c r="BI1126" s="220">
        <f>IF(N1126="nulová",J1126,0)</f>
        <v>0</v>
      </c>
      <c r="BJ1126" s="19" t="s">
        <v>80</v>
      </c>
      <c r="BK1126" s="220">
        <f>ROUND(I1126*H1126,2)</f>
        <v>0</v>
      </c>
      <c r="BL1126" s="19" t="s">
        <v>135</v>
      </c>
      <c r="BM1126" s="219" t="s">
        <v>2556</v>
      </c>
    </row>
    <row r="1127" s="2" customFormat="1">
      <c r="A1127" s="40"/>
      <c r="B1127" s="41"/>
      <c r="C1127" s="42"/>
      <c r="D1127" s="221" t="s">
        <v>137</v>
      </c>
      <c r="E1127" s="42"/>
      <c r="F1127" s="222" t="s">
        <v>2557</v>
      </c>
      <c r="G1127" s="42"/>
      <c r="H1127" s="42"/>
      <c r="I1127" s="223"/>
      <c r="J1127" s="42"/>
      <c r="K1127" s="42"/>
      <c r="L1127" s="46"/>
      <c r="M1127" s="224"/>
      <c r="N1127" s="225"/>
      <c r="O1127" s="86"/>
      <c r="P1127" s="86"/>
      <c r="Q1127" s="86"/>
      <c r="R1127" s="86"/>
      <c r="S1127" s="86"/>
      <c r="T1127" s="87"/>
      <c r="U1127" s="40"/>
      <c r="V1127" s="40"/>
      <c r="W1127" s="40"/>
      <c r="X1127" s="40"/>
      <c r="Y1127" s="40"/>
      <c r="Z1127" s="40"/>
      <c r="AA1127" s="40"/>
      <c r="AB1127" s="40"/>
      <c r="AC1127" s="40"/>
      <c r="AD1127" s="40"/>
      <c r="AE1127" s="40"/>
      <c r="AT1127" s="19" t="s">
        <v>137</v>
      </c>
      <c r="AU1127" s="19" t="s">
        <v>82</v>
      </c>
    </row>
    <row r="1128" s="13" customFormat="1">
      <c r="A1128" s="13"/>
      <c r="B1128" s="242"/>
      <c r="C1128" s="243"/>
      <c r="D1128" s="244" t="s">
        <v>470</v>
      </c>
      <c r="E1128" s="245" t="s">
        <v>19</v>
      </c>
      <c r="F1128" s="246" t="s">
        <v>2558</v>
      </c>
      <c r="G1128" s="243"/>
      <c r="H1128" s="247">
        <v>1.3999999999999999</v>
      </c>
      <c r="I1128" s="248"/>
      <c r="J1128" s="243"/>
      <c r="K1128" s="243"/>
      <c r="L1128" s="249"/>
      <c r="M1128" s="250"/>
      <c r="N1128" s="251"/>
      <c r="O1128" s="251"/>
      <c r="P1128" s="251"/>
      <c r="Q1128" s="251"/>
      <c r="R1128" s="251"/>
      <c r="S1128" s="251"/>
      <c r="T1128" s="252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53" t="s">
        <v>470</v>
      </c>
      <c r="AU1128" s="253" t="s">
        <v>82</v>
      </c>
      <c r="AV1128" s="13" t="s">
        <v>82</v>
      </c>
      <c r="AW1128" s="13" t="s">
        <v>33</v>
      </c>
      <c r="AX1128" s="13" t="s">
        <v>80</v>
      </c>
      <c r="AY1128" s="253" t="s">
        <v>128</v>
      </c>
    </row>
    <row r="1129" s="2" customFormat="1" ht="16.5" customHeight="1">
      <c r="A1129" s="40"/>
      <c r="B1129" s="41"/>
      <c r="C1129" s="226" t="s">
        <v>2559</v>
      </c>
      <c r="D1129" s="226" t="s">
        <v>140</v>
      </c>
      <c r="E1129" s="227" t="s">
        <v>2560</v>
      </c>
      <c r="F1129" s="228" t="s">
        <v>2561</v>
      </c>
      <c r="G1129" s="229" t="s">
        <v>240</v>
      </c>
      <c r="H1129" s="230">
        <v>1</v>
      </c>
      <c r="I1129" s="231"/>
      <c r="J1129" s="232">
        <f>ROUND(I1129*H1129,2)</f>
        <v>0</v>
      </c>
      <c r="K1129" s="233"/>
      <c r="L1129" s="234"/>
      <c r="M1129" s="235" t="s">
        <v>19</v>
      </c>
      <c r="N1129" s="236" t="s">
        <v>43</v>
      </c>
      <c r="O1129" s="86"/>
      <c r="P1129" s="217">
        <f>O1129*H1129</f>
        <v>0</v>
      </c>
      <c r="Q1129" s="217">
        <v>0.014500000000000001</v>
      </c>
      <c r="R1129" s="217">
        <f>Q1129*H1129</f>
        <v>0.014500000000000001</v>
      </c>
      <c r="S1129" s="217">
        <v>0</v>
      </c>
      <c r="T1129" s="218">
        <f>S1129*H1129</f>
        <v>0</v>
      </c>
      <c r="U1129" s="40"/>
      <c r="V1129" s="40"/>
      <c r="W1129" s="40"/>
      <c r="X1129" s="40"/>
      <c r="Y1129" s="40"/>
      <c r="Z1129" s="40"/>
      <c r="AA1129" s="40"/>
      <c r="AB1129" s="40"/>
      <c r="AC1129" s="40"/>
      <c r="AD1129" s="40"/>
      <c r="AE1129" s="40"/>
      <c r="AR1129" s="219" t="s">
        <v>143</v>
      </c>
      <c r="AT1129" s="219" t="s">
        <v>140</v>
      </c>
      <c r="AU1129" s="219" t="s">
        <v>82</v>
      </c>
      <c r="AY1129" s="19" t="s">
        <v>128</v>
      </c>
      <c r="BE1129" s="220">
        <f>IF(N1129="základní",J1129,0)</f>
        <v>0</v>
      </c>
      <c r="BF1129" s="220">
        <f>IF(N1129="snížená",J1129,0)</f>
        <v>0</v>
      </c>
      <c r="BG1129" s="220">
        <f>IF(N1129="zákl. přenesená",J1129,0)</f>
        <v>0</v>
      </c>
      <c r="BH1129" s="220">
        <f>IF(N1129="sníž. přenesená",J1129,0)</f>
        <v>0</v>
      </c>
      <c r="BI1129" s="220">
        <f>IF(N1129="nulová",J1129,0)</f>
        <v>0</v>
      </c>
      <c r="BJ1129" s="19" t="s">
        <v>80</v>
      </c>
      <c r="BK1129" s="220">
        <f>ROUND(I1129*H1129,2)</f>
        <v>0</v>
      </c>
      <c r="BL1129" s="19" t="s">
        <v>135</v>
      </c>
      <c r="BM1129" s="219" t="s">
        <v>2562</v>
      </c>
    </row>
    <row r="1130" s="2" customFormat="1" ht="24.15" customHeight="1">
      <c r="A1130" s="40"/>
      <c r="B1130" s="41"/>
      <c r="C1130" s="207" t="s">
        <v>2563</v>
      </c>
      <c r="D1130" s="207" t="s">
        <v>131</v>
      </c>
      <c r="E1130" s="208" t="s">
        <v>2564</v>
      </c>
      <c r="F1130" s="209" t="s">
        <v>2565</v>
      </c>
      <c r="G1130" s="210" t="s">
        <v>155</v>
      </c>
      <c r="H1130" s="237"/>
      <c r="I1130" s="212"/>
      <c r="J1130" s="213">
        <f>ROUND(I1130*H1130,2)</f>
        <v>0</v>
      </c>
      <c r="K1130" s="214"/>
      <c r="L1130" s="46"/>
      <c r="M1130" s="215" t="s">
        <v>19</v>
      </c>
      <c r="N1130" s="216" t="s">
        <v>43</v>
      </c>
      <c r="O1130" s="86"/>
      <c r="P1130" s="217">
        <f>O1130*H1130</f>
        <v>0</v>
      </c>
      <c r="Q1130" s="217">
        <v>0</v>
      </c>
      <c r="R1130" s="217">
        <f>Q1130*H1130</f>
        <v>0</v>
      </c>
      <c r="S1130" s="217">
        <v>0</v>
      </c>
      <c r="T1130" s="218">
        <f>S1130*H1130</f>
        <v>0</v>
      </c>
      <c r="U1130" s="40"/>
      <c r="V1130" s="40"/>
      <c r="W1130" s="40"/>
      <c r="X1130" s="40"/>
      <c r="Y1130" s="40"/>
      <c r="Z1130" s="40"/>
      <c r="AA1130" s="40"/>
      <c r="AB1130" s="40"/>
      <c r="AC1130" s="40"/>
      <c r="AD1130" s="40"/>
      <c r="AE1130" s="40"/>
      <c r="AR1130" s="219" t="s">
        <v>135</v>
      </c>
      <c r="AT1130" s="219" t="s">
        <v>131</v>
      </c>
      <c r="AU1130" s="219" t="s">
        <v>82</v>
      </c>
      <c r="AY1130" s="19" t="s">
        <v>128</v>
      </c>
      <c r="BE1130" s="220">
        <f>IF(N1130="základní",J1130,0)</f>
        <v>0</v>
      </c>
      <c r="BF1130" s="220">
        <f>IF(N1130="snížená",J1130,0)</f>
        <v>0</v>
      </c>
      <c r="BG1130" s="220">
        <f>IF(N1130="zákl. přenesená",J1130,0)</f>
        <v>0</v>
      </c>
      <c r="BH1130" s="220">
        <f>IF(N1130="sníž. přenesená",J1130,0)</f>
        <v>0</v>
      </c>
      <c r="BI1130" s="220">
        <f>IF(N1130="nulová",J1130,0)</f>
        <v>0</v>
      </c>
      <c r="BJ1130" s="19" t="s">
        <v>80</v>
      </c>
      <c r="BK1130" s="220">
        <f>ROUND(I1130*H1130,2)</f>
        <v>0</v>
      </c>
      <c r="BL1130" s="19" t="s">
        <v>135</v>
      </c>
      <c r="BM1130" s="219" t="s">
        <v>2566</v>
      </c>
    </row>
    <row r="1131" s="2" customFormat="1">
      <c r="A1131" s="40"/>
      <c r="B1131" s="41"/>
      <c r="C1131" s="42"/>
      <c r="D1131" s="221" t="s">
        <v>137</v>
      </c>
      <c r="E1131" s="42"/>
      <c r="F1131" s="222" t="s">
        <v>2567</v>
      </c>
      <c r="G1131" s="42"/>
      <c r="H1131" s="42"/>
      <c r="I1131" s="223"/>
      <c r="J1131" s="42"/>
      <c r="K1131" s="42"/>
      <c r="L1131" s="46"/>
      <c r="M1131" s="238"/>
      <c r="N1131" s="239"/>
      <c r="O1131" s="240"/>
      <c r="P1131" s="240"/>
      <c r="Q1131" s="240"/>
      <c r="R1131" s="240"/>
      <c r="S1131" s="240"/>
      <c r="T1131" s="241"/>
      <c r="U1131" s="40"/>
      <c r="V1131" s="40"/>
      <c r="W1131" s="40"/>
      <c r="X1131" s="40"/>
      <c r="Y1131" s="40"/>
      <c r="Z1131" s="40"/>
      <c r="AA1131" s="40"/>
      <c r="AB1131" s="40"/>
      <c r="AC1131" s="40"/>
      <c r="AD1131" s="40"/>
      <c r="AE1131" s="40"/>
      <c r="AT1131" s="19" t="s">
        <v>137</v>
      </c>
      <c r="AU1131" s="19" t="s">
        <v>82</v>
      </c>
    </row>
    <row r="1132" s="2" customFormat="1" ht="6.96" customHeight="1">
      <c r="A1132" s="40"/>
      <c r="B1132" s="61"/>
      <c r="C1132" s="62"/>
      <c r="D1132" s="62"/>
      <c r="E1132" s="62"/>
      <c r="F1132" s="62"/>
      <c r="G1132" s="62"/>
      <c r="H1132" s="62"/>
      <c r="I1132" s="62"/>
      <c r="J1132" s="62"/>
      <c r="K1132" s="62"/>
      <c r="L1132" s="46"/>
      <c r="M1132" s="40"/>
      <c r="O1132" s="40"/>
      <c r="P1132" s="40"/>
      <c r="Q1132" s="40"/>
      <c r="R1132" s="40"/>
      <c r="S1132" s="40"/>
      <c r="T1132" s="40"/>
      <c r="U1132" s="40"/>
      <c r="V1132" s="40"/>
      <c r="W1132" s="40"/>
      <c r="X1132" s="40"/>
      <c r="Y1132" s="40"/>
      <c r="Z1132" s="40"/>
      <c r="AA1132" s="40"/>
      <c r="AB1132" s="40"/>
      <c r="AC1132" s="40"/>
      <c r="AD1132" s="40"/>
      <c r="AE1132" s="40"/>
    </row>
  </sheetData>
  <sheetProtection sheet="1" autoFilter="0" formatColumns="0" formatRows="0" objects="1" scenarios="1" spinCount="100000" saltValue="b/+OD8GwdcEsF3QmGOqHDAU5WxmvXokNiV3SOdYjMn9W4yeT2whUMAp/vlCQQ/HjbOv9vZKEnn5EKZ7iVxbkfg==" hashValue="71xxi0IhoTVb2yRi2QuAijnTRjrOWaNUt28NZn3cdOXx3As+zOUVh+M4ARLD/hFi/aUEI1Zr6pryhbUSe4Nk8g==" algorithmName="SHA-512" password="CC35"/>
  <autoFilter ref="C104:K1131"/>
  <mergeCells count="9">
    <mergeCell ref="E7:H7"/>
    <mergeCell ref="E9:H9"/>
    <mergeCell ref="E18:H18"/>
    <mergeCell ref="E27:H27"/>
    <mergeCell ref="E48:H48"/>
    <mergeCell ref="E50:H50"/>
    <mergeCell ref="E95:H95"/>
    <mergeCell ref="E97:H97"/>
    <mergeCell ref="L2:V2"/>
  </mergeCells>
  <hyperlinks>
    <hyperlink ref="F109" r:id="rId1" display="https://podminky.urs.cz/item/CS_URS_2022_01/113107162"/>
    <hyperlink ref="F112" r:id="rId2" display="https://podminky.urs.cz/item/CS_URS_2022_01/113107171"/>
    <hyperlink ref="F115" r:id="rId3" display="https://podminky.urs.cz/item/CS_URS_2022_01/122211101"/>
    <hyperlink ref="F120" r:id="rId4" display="https://podminky.urs.cz/item/CS_URS_2022_01/131213701"/>
    <hyperlink ref="F123" r:id="rId5" display="https://podminky.urs.cz/item/CS_URS_2022_01/132212131"/>
    <hyperlink ref="F126" r:id="rId6" display="https://podminky.urs.cz/item/CS_URS_2022_01/162751117"/>
    <hyperlink ref="F129" r:id="rId7" display="https://podminky.urs.cz/item/CS_URS_2022_01/162751119"/>
    <hyperlink ref="F132" r:id="rId8" display="https://podminky.urs.cz/item/CS_URS_2022_01/167111101"/>
    <hyperlink ref="F134" r:id="rId9" display="https://podminky.urs.cz/item/CS_URS_2022_01/171201221"/>
    <hyperlink ref="F137" r:id="rId10" display="https://podminky.urs.cz/item/CS_URS_2022_01/174111102"/>
    <hyperlink ref="F143" r:id="rId11" display="https://podminky.urs.cz/item/CS_URS_2022_01/275313611"/>
    <hyperlink ref="F147" r:id="rId12" display="https://podminky.urs.cz/item/CS_URS_2022_01/310238211"/>
    <hyperlink ref="F154" r:id="rId13" display="https://podminky.urs.cz/item/CS_URS_2022_01/314231164"/>
    <hyperlink ref="F157" r:id="rId14" display="https://podminky.urs.cz/item/CS_URS_2022_01/316381111"/>
    <hyperlink ref="F160" r:id="rId15" display="https://podminky.urs.cz/item/CS_URS_2022_01/317121151"/>
    <hyperlink ref="F164" r:id="rId16" display="https://podminky.urs.cz/item/CS_URS_2022_01/317121251"/>
    <hyperlink ref="F170" r:id="rId17" display="https://podminky.urs.cz/item/CS_URS_2022_01/317121351"/>
    <hyperlink ref="F174" r:id="rId18" display="https://podminky.urs.cz/item/CS_URS_2022_01/317142444"/>
    <hyperlink ref="F177" r:id="rId19" display="https://podminky.urs.cz/item/CS_URS_2022_01/317234410"/>
    <hyperlink ref="F180" r:id="rId20" display="https://podminky.urs.cz/item/CS_URS_2022_01/317944321"/>
    <hyperlink ref="F183" r:id="rId21" display="https://podminky.urs.cz/item/CS_URS_2022_01/342272225"/>
    <hyperlink ref="F191" r:id="rId22" display="https://podminky.urs.cz/item/CS_URS_2022_01/342272245"/>
    <hyperlink ref="F197" r:id="rId23" display="https://podminky.urs.cz/item/CS_URS_2022_01/342291111"/>
    <hyperlink ref="F200" r:id="rId24" display="https://podminky.urs.cz/item/CS_URS_2022_01/342291112"/>
    <hyperlink ref="F203" r:id="rId25" display="https://podminky.urs.cz/item/CS_URS_2022_01/348101220"/>
    <hyperlink ref="F208" r:id="rId26" display="https://podminky.urs.cz/item/CS_URS_2022_01/348401130"/>
    <hyperlink ref="F213" r:id="rId27" display="https://podminky.urs.cz/item/CS_URS_2022_01/348401350"/>
    <hyperlink ref="F218" r:id="rId28" display="https://podminky.urs.cz/item/CS_URS_2022_01/349231811"/>
    <hyperlink ref="F222" r:id="rId29" display="https://podminky.urs.cz/item/CS_URS_2022_01/417321313"/>
    <hyperlink ref="F232" r:id="rId30" display="https://podminky.urs.cz/item/CS_URS_2022_01/417351115"/>
    <hyperlink ref="F238" r:id="rId31" display="https://podminky.urs.cz/item/CS_URS_2022_01/417351116"/>
    <hyperlink ref="F240" r:id="rId32" display="https://podminky.urs.cz/item/CS_URS_2022_01/417361821"/>
    <hyperlink ref="F258" r:id="rId33" display="https://podminky.urs.cz/item/CS_URS_2022_01/564231011"/>
    <hyperlink ref="F261" r:id="rId34" display="https://podminky.urs.cz/item/CS_URS_2022_01/564851111"/>
    <hyperlink ref="F266" r:id="rId35" display="https://podminky.urs.cz/item/CS_URS_2022_01/564871116"/>
    <hyperlink ref="F269" r:id="rId36" display="https://podminky.urs.cz/item/CS_URS_2022_01/596211132"/>
    <hyperlink ref="F275" r:id="rId37" display="https://podminky.urs.cz/item/CS_URS_2022_01/612135101"/>
    <hyperlink ref="F278" r:id="rId38" display="https://podminky.urs.cz/item/CS_URS_2022_01/612142001"/>
    <hyperlink ref="F311" r:id="rId39" display="https://podminky.urs.cz/item/CS_URS_2022_01/612311131"/>
    <hyperlink ref="F332" r:id="rId40" display="https://podminky.urs.cz/item/CS_URS_2022_01/612321141"/>
    <hyperlink ref="F355" r:id="rId41" display="https://podminky.urs.cz/item/CS_URS_2022_01/612321191"/>
    <hyperlink ref="F357" r:id="rId42" display="https://podminky.urs.cz/item/CS_URS_2022_01/612322121"/>
    <hyperlink ref="F390" r:id="rId43" display="https://podminky.urs.cz/item/CS_URS_2022_01/612331121"/>
    <hyperlink ref="F415" r:id="rId44" display="https://podminky.urs.cz/item/CS_URS_2022_01/622151011"/>
    <hyperlink ref="F421" r:id="rId45" display="https://podminky.urs.cz/item/CS_URS_2022_01/622151021"/>
    <hyperlink ref="F424" r:id="rId46" display="https://podminky.urs.cz/item/CS_URS_2022_01/622211021"/>
    <hyperlink ref="F429" r:id="rId47" display="https://podminky.urs.cz/item/CS_URS_2022_01/622211031"/>
    <hyperlink ref="F436" r:id="rId48" display="https://podminky.urs.cz/item/CS_URS_2022_01/622252001"/>
    <hyperlink ref="F441" r:id="rId49" display="https://podminky.urs.cz/item/CS_URS_2022_01/622252002"/>
    <hyperlink ref="F457" r:id="rId50" display="https://podminky.urs.cz/item/CS_URS_2022_01/622511112"/>
    <hyperlink ref="F460" r:id="rId51" display="https://podminky.urs.cz/item/CS_URS_2022_01/622531012"/>
    <hyperlink ref="F466" r:id="rId52" display="https://podminky.urs.cz/item/CS_URS_2022_01/629991011"/>
    <hyperlink ref="F469" r:id="rId53" display="https://podminky.urs.cz/item/CS_URS_2022_01/629995101"/>
    <hyperlink ref="F479" r:id="rId54" display="https://podminky.urs.cz/item/CS_URS_2022_01/629995201"/>
    <hyperlink ref="F482" r:id="rId55" display="https://podminky.urs.cz/item/CS_URS_2022_01/631311125"/>
    <hyperlink ref="F491" r:id="rId56" display="https://podminky.urs.cz/item/CS_URS_2022_01/631312141"/>
    <hyperlink ref="F494" r:id="rId57" display="https://podminky.urs.cz/item/CS_URS_2022_01/631319173"/>
    <hyperlink ref="F496" r:id="rId58" display="https://podminky.urs.cz/item/CS_URS_2022_01/631362021"/>
    <hyperlink ref="F505" r:id="rId59" display="https://podminky.urs.cz/item/CS_URS_2022_01/632450121"/>
    <hyperlink ref="F509" r:id="rId60" display="https://podminky.urs.cz/item/CS_URS_2022_01/632452411"/>
    <hyperlink ref="F516" r:id="rId61" display="https://podminky.urs.cz/item/CS_URS_2022_01/637211122"/>
    <hyperlink ref="F519" r:id="rId62" display="https://podminky.urs.cz/item/CS_URS_2022_01/637311131"/>
    <hyperlink ref="F522" r:id="rId63" display="https://podminky.urs.cz/item/CS_URS_2022_01/642942611"/>
    <hyperlink ref="F528" r:id="rId64" display="https://podminky.urs.cz/item/CS_URS_2022_01/642942721"/>
    <hyperlink ref="F534" r:id="rId65" display="https://podminky.urs.cz/item/CS_URS_2022_01/916231213"/>
    <hyperlink ref="F543" r:id="rId66" display="https://podminky.urs.cz/item/CS_URS_2022_01/916991121"/>
    <hyperlink ref="F546" r:id="rId67" display="https://podminky.urs.cz/item/CS_URS_2022_01/941111121"/>
    <hyperlink ref="F549" r:id="rId68" display="https://podminky.urs.cz/item/CS_URS_2022_01/941111221"/>
    <hyperlink ref="F552" r:id="rId69" display="https://podminky.urs.cz/item/CS_URS_2022_01/941111821"/>
    <hyperlink ref="F554" r:id="rId70" display="https://podminky.urs.cz/item/CS_URS_2022_01/949101111"/>
    <hyperlink ref="F561" r:id="rId71" display="https://podminky.urs.cz/item/CS_URS_2022_01/952901111"/>
    <hyperlink ref="F570" r:id="rId72" display="https://podminky.urs.cz/item/CS_URS_2022_01/953943122"/>
    <hyperlink ref="F574" r:id="rId73" display="https://podminky.urs.cz/item/CS_URS_2022_01/953961214"/>
    <hyperlink ref="F577" r:id="rId74" display="https://podminky.urs.cz/item/CS_URS_2022_01/953965132"/>
    <hyperlink ref="F579" r:id="rId75" display="https://podminky.urs.cz/item/CS_URS_2022_01/962031132"/>
    <hyperlink ref="F582" r:id="rId76" display="https://podminky.urs.cz/item/CS_URS_2022_01/962031133"/>
    <hyperlink ref="F585" r:id="rId77" display="https://podminky.urs.cz/item/CS_URS_2022_01/962032230"/>
    <hyperlink ref="F588" r:id="rId78" display="https://podminky.urs.cz/item/CS_URS_2022_01/962032231"/>
    <hyperlink ref="F593" r:id="rId79" display="https://podminky.urs.cz/item/CS_URS_2022_01/962032231"/>
    <hyperlink ref="F596" r:id="rId80" display="https://podminky.urs.cz/item/CS_URS_2022_01/962032631"/>
    <hyperlink ref="F601" r:id="rId81" display="https://podminky.urs.cz/item/CS_URS_2022_01/963012510"/>
    <hyperlink ref="F604" r:id="rId82" display="https://podminky.urs.cz/item/CS_URS_2022_01/965042231"/>
    <hyperlink ref="F608" r:id="rId83" display="https://podminky.urs.cz/item/CS_URS_2022_01/965042241"/>
    <hyperlink ref="F611" r:id="rId84" display="https://podminky.urs.cz/item/CS_URS_2022_01/965042241"/>
    <hyperlink ref="F615" r:id="rId85" display="https://podminky.urs.cz/item/CS_URS_2022_01/967031132"/>
    <hyperlink ref="F618" r:id="rId86" display="https://podminky.urs.cz/item/CS_URS_2022_01/968062354"/>
    <hyperlink ref="F621" r:id="rId87" display="https://podminky.urs.cz/item/CS_URS_2022_01/968062355"/>
    <hyperlink ref="F624" r:id="rId88" display="https://podminky.urs.cz/item/CS_URS_2022_01/968072455"/>
    <hyperlink ref="F627" r:id="rId89" display="https://podminky.urs.cz/item/CS_URS_2022_01/968072558"/>
    <hyperlink ref="F630" r:id="rId90" display="https://podminky.urs.cz/item/CS_URS_2022_01/971033241"/>
    <hyperlink ref="F635" r:id="rId91" display="https://podminky.urs.cz/item/CS_URS_2022_01/971033541"/>
    <hyperlink ref="F642" r:id="rId92" display="https://podminky.urs.cz/item/CS_URS_2022_01/971033641"/>
    <hyperlink ref="F644" r:id="rId93" display="https://podminky.urs.cz/item/CS_URS_2022_01/974031664"/>
    <hyperlink ref="F647" r:id="rId94" display="https://podminky.urs.cz/item/CS_URS_2022_01/974031666"/>
    <hyperlink ref="F650" r:id="rId95" display="https://podminky.urs.cz/item/CS_URS_2022_01/975021211"/>
    <hyperlink ref="F653" r:id="rId96" display="https://podminky.urs.cz/item/CS_URS_2022_01/976074121"/>
    <hyperlink ref="F656" r:id="rId97" display="https://podminky.urs.cz/item/CS_URS_2022_01/978013191"/>
    <hyperlink ref="F665" r:id="rId98" display="https://podminky.urs.cz/item/CS_URS_2022_01/978015391"/>
    <hyperlink ref="F675" r:id="rId99" display="https://podminky.urs.cz/item/CS_URS_2022_01/981011316"/>
    <hyperlink ref="F680" r:id="rId100" display="https://podminky.urs.cz/item/CS_URS_2022_01/997006551"/>
    <hyperlink ref="F682" r:id="rId101" display="https://podminky.urs.cz/item/CS_URS_2022_01/997013151"/>
    <hyperlink ref="F684" r:id="rId102" display="https://podminky.urs.cz/item/CS_URS_2022_01/997013501"/>
    <hyperlink ref="F686" r:id="rId103" display="https://podminky.urs.cz/item/CS_URS_2022_01/997013509"/>
    <hyperlink ref="F689" r:id="rId104" display="https://podminky.urs.cz/item/CS_URS_2022_01/997013631"/>
    <hyperlink ref="F692" r:id="rId105" display="https://podminky.urs.cz/item/CS_URS_2022_01/997013813"/>
    <hyperlink ref="F695" r:id="rId106" display="https://podminky.urs.cz/item/CS_URS_2022_01/998017001"/>
    <hyperlink ref="F699" r:id="rId107" display="https://podminky.urs.cz/item/CS_URS_2022_01/711193121"/>
    <hyperlink ref="F703" r:id="rId108" display="https://podminky.urs.cz/item/CS_URS_2022_01/711193131"/>
    <hyperlink ref="F715" r:id="rId109" display="https://podminky.urs.cz/item/CS_URS_2022_01/998711201"/>
    <hyperlink ref="F718" r:id="rId110" display="https://podminky.urs.cz/item/CS_URS_2022_01/712331801"/>
    <hyperlink ref="F721" r:id="rId111" display="https://podminky.urs.cz/item/CS_URS_2022_01/712361701"/>
    <hyperlink ref="F726" r:id="rId112" display="https://podminky.urs.cz/item/CS_URS_2022_01/998712201"/>
    <hyperlink ref="F729" r:id="rId113" display="https://podminky.urs.cz/item/CS_URS_2022_01/713121111"/>
    <hyperlink ref="F740" r:id="rId114" display="https://podminky.urs.cz/item/CS_URS_2022_01/713191132"/>
    <hyperlink ref="F751" r:id="rId115" display="https://podminky.urs.cz/item/CS_URS_2022_01/998713201"/>
    <hyperlink ref="F754" r:id="rId116" display="https://podminky.urs.cz/item/CS_URS_2022_01/751111271"/>
    <hyperlink ref="F757" r:id="rId117" display="https://podminky.urs.cz/item/CS_URS_2022_01/751122051"/>
    <hyperlink ref="F761" r:id="rId118" display="https://podminky.urs.cz/item/CS_URS_2022_01/998751201"/>
    <hyperlink ref="F764" r:id="rId119" display="https://podminky.urs.cz/item/CS_URS_2022_01/762083111"/>
    <hyperlink ref="F769" r:id="rId120" display="https://podminky.urs.cz/item/CS_URS_2022_01/762085103"/>
    <hyperlink ref="F772" r:id="rId121" display="https://podminky.urs.cz/item/CS_URS_2022_01/762331812"/>
    <hyperlink ref="F775" r:id="rId122" display="https://podminky.urs.cz/item/CS_URS_2022_01/762332132"/>
    <hyperlink ref="F780" r:id="rId123" display="https://podminky.urs.cz/item/CS_URS_2022_01/762341210"/>
    <hyperlink ref="F785" r:id="rId124" display="https://podminky.urs.cz/item/CS_URS_2022_01/762341660"/>
    <hyperlink ref="F790" r:id="rId125" display="https://podminky.urs.cz/item/CS_URS_2022_01/762341811"/>
    <hyperlink ref="F793" r:id="rId126" display="https://podminky.urs.cz/item/CS_URS_2022_01/762342511"/>
    <hyperlink ref="F798" r:id="rId127" display="https://podminky.urs.cz/item/CS_URS_2022_01/762395000"/>
    <hyperlink ref="F804" r:id="rId128" display="https://podminky.urs.cz/item/CS_URS_2022_01/762841812"/>
    <hyperlink ref="F807" r:id="rId129" display="https://podminky.urs.cz/item/CS_URS_2022_01/998762201"/>
    <hyperlink ref="F810" r:id="rId130" display="https://podminky.urs.cz/item/CS_URS_2022_01/763131511"/>
    <hyperlink ref="F814" r:id="rId131" display="https://podminky.urs.cz/item/CS_URS_2022_01/763131551"/>
    <hyperlink ref="F818" r:id="rId132" display="https://podminky.urs.cz/item/CS_URS_2022_01/763131714"/>
    <hyperlink ref="F823" r:id="rId133" display="https://podminky.urs.cz/item/CS_URS_2022_01/763131751"/>
    <hyperlink ref="F828" r:id="rId134" display="https://podminky.urs.cz/item/CS_URS_2022_01/763131752"/>
    <hyperlink ref="F833" r:id="rId135" display="https://podminky.urs.cz/item/CS_URS_2022_01/763164541"/>
    <hyperlink ref="F836" r:id="rId136" display="https://podminky.urs.cz/item/CS_URS_2022_01/763411111"/>
    <hyperlink ref="F839" r:id="rId137" display="https://podminky.urs.cz/item/CS_URS_2022_01/763411121"/>
    <hyperlink ref="F841" r:id="rId138" display="https://podminky.urs.cz/item/CS_URS_2022_01/998763401"/>
    <hyperlink ref="F844" r:id="rId139" display="https://podminky.urs.cz/item/CS_URS_2022_01/764001821"/>
    <hyperlink ref="F847" r:id="rId140" display="https://podminky.urs.cz/item/CS_URS_2022_01/764002801"/>
    <hyperlink ref="F850" r:id="rId141" display="https://podminky.urs.cz/item/CS_URS_2022_01/764002851"/>
    <hyperlink ref="F853" r:id="rId142" display="https://podminky.urs.cz/item/CS_URS_2022_01/764004801"/>
    <hyperlink ref="F855" r:id="rId143" display="https://podminky.urs.cz/item/CS_URS_2022_01/764004861"/>
    <hyperlink ref="F857" r:id="rId144" display="https://podminky.urs.cz/item/CS_URS_2022_01/764111641"/>
    <hyperlink ref="F860" r:id="rId145" display="https://podminky.urs.cz/item/CS_URS_2022_01/764212634"/>
    <hyperlink ref="F863" r:id="rId146" display="https://podminky.urs.cz/item/CS_URS_2022_01/764216643"/>
    <hyperlink ref="F866" r:id="rId147" display="https://podminky.urs.cz/item/CS_URS_2022_01/764216665"/>
    <hyperlink ref="F868" r:id="rId148" display="https://podminky.urs.cz/item/CS_URS_2022_01/764314612"/>
    <hyperlink ref="F871" r:id="rId149" display="https://podminky.urs.cz/item/CS_URS_2022_01/764315633"/>
    <hyperlink ref="F873" r:id="rId150" display="https://podminky.urs.cz/item/CS_URS_2022_01/764315634"/>
    <hyperlink ref="F877" r:id="rId151" display="https://podminky.urs.cz/item/CS_URS_2022_01/764511602"/>
    <hyperlink ref="F879" r:id="rId152" display="https://podminky.urs.cz/item/CS_URS_2022_01/764511642"/>
    <hyperlink ref="F881" r:id="rId153" display="https://podminky.urs.cz/item/CS_URS_2022_01/764518622"/>
    <hyperlink ref="F884" r:id="rId154" display="https://podminky.urs.cz/item/CS_URS_2022_01/998764201"/>
    <hyperlink ref="F887" r:id="rId155" display="https://podminky.urs.cz/item/CS_URS_2022_01/766622131"/>
    <hyperlink ref="F897" r:id="rId156" display="https://podminky.urs.cz/item/CS_URS_2022_01/766660001"/>
    <hyperlink ref="F903" r:id="rId157" display="https://podminky.urs.cz/item/CS_URS_2022_01/766660002"/>
    <hyperlink ref="F907" r:id="rId158" display="https://podminky.urs.cz/item/CS_URS_2022_01/766660411"/>
    <hyperlink ref="F912" r:id="rId159" display="https://podminky.urs.cz/item/CS_URS_2022_01/766660720"/>
    <hyperlink ref="F916" r:id="rId160" display="https://podminky.urs.cz/item/CS_URS_2022_01/766660729"/>
    <hyperlink ref="F919" r:id="rId161" display="https://podminky.urs.cz/item/CS_URS_2022_01/766682111"/>
    <hyperlink ref="F921" r:id="rId162" display="https://podminky.urs.cz/item/CS_URS_2022_01/766682111"/>
    <hyperlink ref="F925" r:id="rId163" display="https://podminky.urs.cz/item/CS_URS_2022_01/766694111"/>
    <hyperlink ref="F927" r:id="rId164" display="https://podminky.urs.cz/item/CS_URS_2022_01/766694113"/>
    <hyperlink ref="F932" r:id="rId165" display="https://podminky.urs.cz/item/CS_URS_2022_01/766695212"/>
    <hyperlink ref="F935" r:id="rId166" display="https://podminky.urs.cz/item/CS_URS_2022_01/998766201"/>
    <hyperlink ref="F938" r:id="rId167" display="https://podminky.urs.cz/item/CS_URS_2022_01/767531111"/>
    <hyperlink ref="F943" r:id="rId168" display="https://podminky.urs.cz/item/CS_URS_2022_01/767531121"/>
    <hyperlink ref="F947" r:id="rId169" display="https://podminky.urs.cz/item/CS_URS_2022_01/767651210"/>
    <hyperlink ref="F950" r:id="rId170" display="https://podminky.urs.cz/item/CS_URS_2022_01/767661811"/>
    <hyperlink ref="F953" r:id="rId171" display="https://podminky.urs.cz/item/CS_URS_2022_01/998767201"/>
    <hyperlink ref="F956" r:id="rId172" display="https://podminky.urs.cz/item/CS_URS_2022_01/771111011"/>
    <hyperlink ref="F958" r:id="rId173" display="https://podminky.urs.cz/item/CS_URS_2022_01/771121011"/>
    <hyperlink ref="F960" r:id="rId174" display="https://podminky.urs.cz/item/CS_URS_2022_01/771151021"/>
    <hyperlink ref="F964" r:id="rId175" display="https://podminky.urs.cz/item/CS_URS_2022_01/771474111"/>
    <hyperlink ref="F979" r:id="rId176" display="https://podminky.urs.cz/item/CS_URS_2022_01/771571810"/>
    <hyperlink ref="F982" r:id="rId177" display="https://podminky.urs.cz/item/CS_URS_2022_01/771574112"/>
    <hyperlink ref="F995" r:id="rId178" display="https://podminky.urs.cz/item/CS_URS_2022_01/998771201"/>
    <hyperlink ref="F998" r:id="rId179" display="https://podminky.urs.cz/item/CS_URS_2022_01/776201812"/>
    <hyperlink ref="F1000" r:id="rId180" display="https://podminky.urs.cz/item/CS_URS_2022_01/776410811"/>
    <hyperlink ref="F1003" r:id="rId181" display="https://podminky.urs.cz/item/CS_URS_2022_01/776991821"/>
    <hyperlink ref="F1006" r:id="rId182" display="https://podminky.urs.cz/item/CS_URS_2022_01/781111011"/>
    <hyperlink ref="F1019" r:id="rId183" display="https://podminky.urs.cz/item/CS_URS_2022_01/781121011"/>
    <hyperlink ref="F1021" r:id="rId184" display="https://podminky.urs.cz/item/CS_URS_2022_01/781474112"/>
    <hyperlink ref="F1036" r:id="rId185" display="https://podminky.urs.cz/item/CS_URS_2022_01/781494111"/>
    <hyperlink ref="F1039" r:id="rId186" display="https://podminky.urs.cz/item/CS_URS_2022_01/781494511"/>
    <hyperlink ref="F1052" r:id="rId187" display="https://podminky.urs.cz/item/CS_URS_2022_01/781674113"/>
    <hyperlink ref="F1059" r:id="rId188" display="https://podminky.urs.cz/item/CS_URS_2022_01/998781201"/>
    <hyperlink ref="F1062" r:id="rId189" display="https://podminky.urs.cz/item/CS_URS_2022_01/783213021"/>
    <hyperlink ref="F1065" r:id="rId190" display="https://podminky.urs.cz/item/CS_URS_2022_01/783218111"/>
    <hyperlink ref="F1068" r:id="rId191" display="https://podminky.urs.cz/item/CS_URS_2022_01/783301401"/>
    <hyperlink ref="F1075" r:id="rId192" display="https://podminky.urs.cz/item/CS_URS_2022_01/783314201"/>
    <hyperlink ref="F1078" r:id="rId193" display="https://podminky.urs.cz/item/CS_URS_2022_01/783317101"/>
    <hyperlink ref="F1083" r:id="rId194" display="https://podminky.urs.cz/item/CS_URS_2022_01/783801201"/>
    <hyperlink ref="F1091" r:id="rId195" display="https://podminky.urs.cz/item/CS_URS_2022_01/783801403"/>
    <hyperlink ref="F1093" r:id="rId196" display="https://podminky.urs.cz/item/CS_URS_2022_01/783813131"/>
    <hyperlink ref="F1095" r:id="rId197" display="https://podminky.urs.cz/item/CS_URS_2022_01/783817121"/>
    <hyperlink ref="F1098" r:id="rId198" display="https://podminky.urs.cz/item/CS_URS_2022_01/784111001"/>
    <hyperlink ref="F1122" r:id="rId199" display="https://podminky.urs.cz/item/CS_URS_2022_01/784181101"/>
    <hyperlink ref="F1124" r:id="rId200" display="https://podminky.urs.cz/item/CS_URS_2022_01/784211101"/>
    <hyperlink ref="F1127" r:id="rId201" display="https://podminky.urs.cz/item/CS_URS_2022_01/786681001"/>
    <hyperlink ref="F1131" r:id="rId202" display="https://podminky.urs.cz/item/CS_URS_2022_01/998786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úpravy objektu Brankovická 1044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2568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17. 5. 2022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ROUND((SUM(BE84:BE157)),  2)</f>
        <v>0</v>
      </c>
      <c r="G33" s="40"/>
      <c r="H33" s="40"/>
      <c r="I33" s="150">
        <v>0.20999999999999999</v>
      </c>
      <c r="J33" s="149">
        <f>ROUND(((SUM(BE84:BE157))*I33),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ROUND((SUM(BF84:BF157)),  2)</f>
        <v>0</v>
      </c>
      <c r="G34" s="40"/>
      <c r="H34" s="40"/>
      <c r="I34" s="150">
        <v>0.14999999999999999</v>
      </c>
      <c r="J34" s="149">
        <f>ROUND(((SUM(BF84:BF157))*I34),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ROUND((SUM(BG84:BG157)),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ROUND((SUM(BH84:BH157)),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ROUND((SUM(BI84:BI157)),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úpravy objektu Brankovická 1044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21708ESI - elektrosilnoproud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Kolín V</v>
      </c>
      <c r="G52" s="42"/>
      <c r="H52" s="42"/>
      <c r="I52" s="34" t="s">
        <v>23</v>
      </c>
      <c r="J52" s="74" t="str">
        <f>IF(J12="","",J12)</f>
        <v>17. 5. 2022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Kolín, Karlovo nám. 78, Kolín I</v>
      </c>
      <c r="G54" s="42"/>
      <c r="H54" s="42"/>
      <c r="I54" s="34" t="s">
        <v>31</v>
      </c>
      <c r="J54" s="38" t="str">
        <f>E21</f>
        <v>Kutnohorská stavební projekce-ing. Martin Hádek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Martin Hádek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2569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2570</v>
      </c>
      <c r="E61" s="170"/>
      <c r="F61" s="170"/>
      <c r="G61" s="170"/>
      <c r="H61" s="170"/>
      <c r="I61" s="170"/>
      <c r="J61" s="171">
        <f>J100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7"/>
      <c r="C62" s="168"/>
      <c r="D62" s="169" t="s">
        <v>2571</v>
      </c>
      <c r="E62" s="170"/>
      <c r="F62" s="170"/>
      <c r="G62" s="170"/>
      <c r="H62" s="170"/>
      <c r="I62" s="170"/>
      <c r="J62" s="171">
        <f>J141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7"/>
      <c r="C63" s="168"/>
      <c r="D63" s="169" t="s">
        <v>2572</v>
      </c>
      <c r="E63" s="170"/>
      <c r="F63" s="170"/>
      <c r="G63" s="170"/>
      <c r="H63" s="170"/>
      <c r="I63" s="170"/>
      <c r="J63" s="171">
        <f>J146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7"/>
      <c r="C64" s="168"/>
      <c r="D64" s="169" t="s">
        <v>2573</v>
      </c>
      <c r="E64" s="170"/>
      <c r="F64" s="170"/>
      <c r="G64" s="170"/>
      <c r="H64" s="170"/>
      <c r="I64" s="170"/>
      <c r="J64" s="171">
        <f>J154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113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Stavební úpravy objektu Brankovická 1044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99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21708ESI - elektrosilnoproud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Kolín V</v>
      </c>
      <c r="G78" s="42"/>
      <c r="H78" s="42"/>
      <c r="I78" s="34" t="s">
        <v>23</v>
      </c>
      <c r="J78" s="74" t="str">
        <f>IF(J12="","",J12)</f>
        <v>17. 5. 2022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40.05" customHeight="1">
      <c r="A80" s="40"/>
      <c r="B80" s="41"/>
      <c r="C80" s="34" t="s">
        <v>25</v>
      </c>
      <c r="D80" s="42"/>
      <c r="E80" s="42"/>
      <c r="F80" s="29" t="str">
        <f>E15</f>
        <v>Město Kolín, Karlovo nám. 78, Kolín I</v>
      </c>
      <c r="G80" s="42"/>
      <c r="H80" s="42"/>
      <c r="I80" s="34" t="s">
        <v>31</v>
      </c>
      <c r="J80" s="38" t="str">
        <f>E21</f>
        <v>Kutnohorská stavební projekce-ing. Martin Hádek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>ing. Martin Hádek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114</v>
      </c>
      <c r="D83" s="182" t="s">
        <v>57</v>
      </c>
      <c r="E83" s="182" t="s">
        <v>53</v>
      </c>
      <c r="F83" s="182" t="s">
        <v>54</v>
      </c>
      <c r="G83" s="182" t="s">
        <v>115</v>
      </c>
      <c r="H83" s="182" t="s">
        <v>116</v>
      </c>
      <c r="I83" s="182" t="s">
        <v>117</v>
      </c>
      <c r="J83" s="183" t="s">
        <v>103</v>
      </c>
      <c r="K83" s="184" t="s">
        <v>118</v>
      </c>
      <c r="L83" s="185"/>
      <c r="M83" s="94" t="s">
        <v>19</v>
      </c>
      <c r="N83" s="95" t="s">
        <v>42</v>
      </c>
      <c r="O83" s="95" t="s">
        <v>119</v>
      </c>
      <c r="P83" s="95" t="s">
        <v>120</v>
      </c>
      <c r="Q83" s="95" t="s">
        <v>121</v>
      </c>
      <c r="R83" s="95" t="s">
        <v>122</v>
      </c>
      <c r="S83" s="95" t="s">
        <v>123</v>
      </c>
      <c r="T83" s="96" t="s">
        <v>124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125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7"/>
      <c r="N84" s="187"/>
      <c r="O84" s="98"/>
      <c r="P84" s="188">
        <f>P85+P100+P141+P146+P154</f>
        <v>0</v>
      </c>
      <c r="Q84" s="98"/>
      <c r="R84" s="188">
        <f>R85+R100+R141+R146+R154</f>
        <v>0</v>
      </c>
      <c r="S84" s="98"/>
      <c r="T84" s="189">
        <f>T85+T100+T141+T146+T154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71</v>
      </c>
      <c r="AU84" s="19" t="s">
        <v>104</v>
      </c>
      <c r="BK84" s="190">
        <f>BK85+BK100+BK141+BK146+BK154</f>
        <v>0</v>
      </c>
    </row>
    <row r="85" s="12" customFormat="1" ht="25.92" customHeight="1">
      <c r="A85" s="12"/>
      <c r="B85" s="191"/>
      <c r="C85" s="192"/>
      <c r="D85" s="193" t="s">
        <v>71</v>
      </c>
      <c r="E85" s="194" t="s">
        <v>2574</v>
      </c>
      <c r="F85" s="194" t="s">
        <v>2575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SUM(P86:P99)</f>
        <v>0</v>
      </c>
      <c r="Q85" s="199"/>
      <c r="R85" s="200">
        <f>SUM(R86:R99)</f>
        <v>0</v>
      </c>
      <c r="S85" s="199"/>
      <c r="T85" s="201">
        <f>SUM(T86:T99)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80</v>
      </c>
      <c r="AT85" s="203" t="s">
        <v>71</v>
      </c>
      <c r="AU85" s="203" t="s">
        <v>72</v>
      </c>
      <c r="AY85" s="202" t="s">
        <v>128</v>
      </c>
      <c r="BK85" s="204">
        <f>SUM(BK86:BK99)</f>
        <v>0</v>
      </c>
    </row>
    <row r="86" s="2" customFormat="1" ht="16.5" customHeight="1">
      <c r="A86" s="40"/>
      <c r="B86" s="41"/>
      <c r="C86" s="226" t="s">
        <v>80</v>
      </c>
      <c r="D86" s="226" t="s">
        <v>140</v>
      </c>
      <c r="E86" s="227" t="s">
        <v>2576</v>
      </c>
      <c r="F86" s="228" t="s">
        <v>2577</v>
      </c>
      <c r="G86" s="229" t="s">
        <v>2578</v>
      </c>
      <c r="H86" s="230">
        <v>1</v>
      </c>
      <c r="I86" s="231"/>
      <c r="J86" s="232">
        <f>ROUND(I86*H86,2)</f>
        <v>0</v>
      </c>
      <c r="K86" s="233"/>
      <c r="L86" s="234"/>
      <c r="M86" s="235" t="s">
        <v>19</v>
      </c>
      <c r="N86" s="236" t="s">
        <v>43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517</v>
      </c>
      <c r="AT86" s="219" t="s">
        <v>140</v>
      </c>
      <c r="AU86" s="219" t="s">
        <v>80</v>
      </c>
      <c r="AY86" s="19" t="s">
        <v>128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9" t="s">
        <v>80</v>
      </c>
      <c r="BK86" s="220">
        <f>ROUND(I86*H86,2)</f>
        <v>0</v>
      </c>
      <c r="BL86" s="19" t="s">
        <v>430</v>
      </c>
      <c r="BM86" s="219" t="s">
        <v>2579</v>
      </c>
    </row>
    <row r="87" s="2" customFormat="1" ht="16.5" customHeight="1">
      <c r="A87" s="40"/>
      <c r="B87" s="41"/>
      <c r="C87" s="226" t="s">
        <v>82</v>
      </c>
      <c r="D87" s="226" t="s">
        <v>140</v>
      </c>
      <c r="E87" s="227" t="s">
        <v>2580</v>
      </c>
      <c r="F87" s="228" t="s">
        <v>2581</v>
      </c>
      <c r="G87" s="229" t="s">
        <v>2578</v>
      </c>
      <c r="H87" s="230">
        <v>1</v>
      </c>
      <c r="I87" s="231"/>
      <c r="J87" s="232">
        <f>ROUND(I87*H87,2)</f>
        <v>0</v>
      </c>
      <c r="K87" s="233"/>
      <c r="L87" s="234"/>
      <c r="M87" s="235" t="s">
        <v>19</v>
      </c>
      <c r="N87" s="236" t="s">
        <v>43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517</v>
      </c>
      <c r="AT87" s="219" t="s">
        <v>140</v>
      </c>
      <c r="AU87" s="219" t="s">
        <v>80</v>
      </c>
      <c r="AY87" s="19" t="s">
        <v>128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9" t="s">
        <v>80</v>
      </c>
      <c r="BK87" s="220">
        <f>ROUND(I87*H87,2)</f>
        <v>0</v>
      </c>
      <c r="BL87" s="19" t="s">
        <v>430</v>
      </c>
      <c r="BM87" s="219" t="s">
        <v>2582</v>
      </c>
    </row>
    <row r="88" s="2" customFormat="1" ht="16.5" customHeight="1">
      <c r="A88" s="40"/>
      <c r="B88" s="41"/>
      <c r="C88" s="226" t="s">
        <v>487</v>
      </c>
      <c r="D88" s="226" t="s">
        <v>140</v>
      </c>
      <c r="E88" s="227" t="s">
        <v>2583</v>
      </c>
      <c r="F88" s="228" t="s">
        <v>2584</v>
      </c>
      <c r="G88" s="229" t="s">
        <v>2578</v>
      </c>
      <c r="H88" s="230">
        <v>1</v>
      </c>
      <c r="I88" s="231"/>
      <c r="J88" s="232">
        <f>ROUND(I88*H88,2)</f>
        <v>0</v>
      </c>
      <c r="K88" s="233"/>
      <c r="L88" s="234"/>
      <c r="M88" s="235" t="s">
        <v>19</v>
      </c>
      <c r="N88" s="236" t="s">
        <v>43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517</v>
      </c>
      <c r="AT88" s="219" t="s">
        <v>140</v>
      </c>
      <c r="AU88" s="219" t="s">
        <v>80</v>
      </c>
      <c r="AY88" s="19" t="s">
        <v>128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80</v>
      </c>
      <c r="BK88" s="220">
        <f>ROUND(I88*H88,2)</f>
        <v>0</v>
      </c>
      <c r="BL88" s="19" t="s">
        <v>430</v>
      </c>
      <c r="BM88" s="219" t="s">
        <v>2585</v>
      </c>
    </row>
    <row r="89" s="2" customFormat="1" ht="16.5" customHeight="1">
      <c r="A89" s="40"/>
      <c r="B89" s="41"/>
      <c r="C89" s="226" t="s">
        <v>430</v>
      </c>
      <c r="D89" s="226" t="s">
        <v>140</v>
      </c>
      <c r="E89" s="227" t="s">
        <v>2586</v>
      </c>
      <c r="F89" s="228" t="s">
        <v>2587</v>
      </c>
      <c r="G89" s="229" t="s">
        <v>2578</v>
      </c>
      <c r="H89" s="230">
        <v>4</v>
      </c>
      <c r="I89" s="231"/>
      <c r="J89" s="232">
        <f>ROUND(I89*H89,2)</f>
        <v>0</v>
      </c>
      <c r="K89" s="233"/>
      <c r="L89" s="234"/>
      <c r="M89" s="235" t="s">
        <v>19</v>
      </c>
      <c r="N89" s="236" t="s">
        <v>43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517</v>
      </c>
      <c r="AT89" s="219" t="s">
        <v>140</v>
      </c>
      <c r="AU89" s="219" t="s">
        <v>80</v>
      </c>
      <c r="AY89" s="19" t="s">
        <v>128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80</v>
      </c>
      <c r="BK89" s="220">
        <f>ROUND(I89*H89,2)</f>
        <v>0</v>
      </c>
      <c r="BL89" s="19" t="s">
        <v>430</v>
      </c>
      <c r="BM89" s="219" t="s">
        <v>2588</v>
      </c>
    </row>
    <row r="90" s="2" customFormat="1" ht="16.5" customHeight="1">
      <c r="A90" s="40"/>
      <c r="B90" s="41"/>
      <c r="C90" s="226" t="s">
        <v>152</v>
      </c>
      <c r="D90" s="226" t="s">
        <v>140</v>
      </c>
      <c r="E90" s="227" t="s">
        <v>2589</v>
      </c>
      <c r="F90" s="228" t="s">
        <v>2590</v>
      </c>
      <c r="G90" s="229" t="s">
        <v>2578</v>
      </c>
      <c r="H90" s="230">
        <v>1</v>
      </c>
      <c r="I90" s="231"/>
      <c r="J90" s="232">
        <f>ROUND(I90*H90,2)</f>
        <v>0</v>
      </c>
      <c r="K90" s="233"/>
      <c r="L90" s="234"/>
      <c r="M90" s="235" t="s">
        <v>19</v>
      </c>
      <c r="N90" s="236" t="s">
        <v>43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517</v>
      </c>
      <c r="AT90" s="219" t="s">
        <v>140</v>
      </c>
      <c r="AU90" s="219" t="s">
        <v>80</v>
      </c>
      <c r="AY90" s="19" t="s">
        <v>128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80</v>
      </c>
      <c r="BK90" s="220">
        <f>ROUND(I90*H90,2)</f>
        <v>0</v>
      </c>
      <c r="BL90" s="19" t="s">
        <v>430</v>
      </c>
      <c r="BM90" s="219" t="s">
        <v>2591</v>
      </c>
    </row>
    <row r="91" s="2" customFormat="1" ht="16.5" customHeight="1">
      <c r="A91" s="40"/>
      <c r="B91" s="41"/>
      <c r="C91" s="226" t="s">
        <v>160</v>
      </c>
      <c r="D91" s="226" t="s">
        <v>140</v>
      </c>
      <c r="E91" s="227" t="s">
        <v>2592</v>
      </c>
      <c r="F91" s="228" t="s">
        <v>2593</v>
      </c>
      <c r="G91" s="229" t="s">
        <v>2578</v>
      </c>
      <c r="H91" s="230">
        <v>3</v>
      </c>
      <c r="I91" s="231"/>
      <c r="J91" s="232">
        <f>ROUND(I91*H91,2)</f>
        <v>0</v>
      </c>
      <c r="K91" s="233"/>
      <c r="L91" s="234"/>
      <c r="M91" s="235" t="s">
        <v>19</v>
      </c>
      <c r="N91" s="236" t="s">
        <v>43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517</v>
      </c>
      <c r="AT91" s="219" t="s">
        <v>140</v>
      </c>
      <c r="AU91" s="219" t="s">
        <v>80</v>
      </c>
      <c r="AY91" s="19" t="s">
        <v>128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80</v>
      </c>
      <c r="BK91" s="220">
        <f>ROUND(I91*H91,2)</f>
        <v>0</v>
      </c>
      <c r="BL91" s="19" t="s">
        <v>430</v>
      </c>
      <c r="BM91" s="219" t="s">
        <v>2594</v>
      </c>
    </row>
    <row r="92" s="2" customFormat="1" ht="16.5" customHeight="1">
      <c r="A92" s="40"/>
      <c r="B92" s="41"/>
      <c r="C92" s="226" t="s">
        <v>510</v>
      </c>
      <c r="D92" s="226" t="s">
        <v>140</v>
      </c>
      <c r="E92" s="227" t="s">
        <v>2595</v>
      </c>
      <c r="F92" s="228" t="s">
        <v>2596</v>
      </c>
      <c r="G92" s="229" t="s">
        <v>2578</v>
      </c>
      <c r="H92" s="230">
        <v>12</v>
      </c>
      <c r="I92" s="231"/>
      <c r="J92" s="232">
        <f>ROUND(I92*H92,2)</f>
        <v>0</v>
      </c>
      <c r="K92" s="233"/>
      <c r="L92" s="234"/>
      <c r="M92" s="235" t="s">
        <v>19</v>
      </c>
      <c r="N92" s="236" t="s">
        <v>43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517</v>
      </c>
      <c r="AT92" s="219" t="s">
        <v>140</v>
      </c>
      <c r="AU92" s="219" t="s">
        <v>80</v>
      </c>
      <c r="AY92" s="19" t="s">
        <v>128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80</v>
      </c>
      <c r="BK92" s="220">
        <f>ROUND(I92*H92,2)</f>
        <v>0</v>
      </c>
      <c r="BL92" s="19" t="s">
        <v>430</v>
      </c>
      <c r="BM92" s="219" t="s">
        <v>2597</v>
      </c>
    </row>
    <row r="93" s="2" customFormat="1" ht="16.5" customHeight="1">
      <c r="A93" s="40"/>
      <c r="B93" s="41"/>
      <c r="C93" s="226" t="s">
        <v>517</v>
      </c>
      <c r="D93" s="226" t="s">
        <v>140</v>
      </c>
      <c r="E93" s="227" t="s">
        <v>2598</v>
      </c>
      <c r="F93" s="228" t="s">
        <v>2599</v>
      </c>
      <c r="G93" s="229" t="s">
        <v>2578</v>
      </c>
      <c r="H93" s="230">
        <v>2</v>
      </c>
      <c r="I93" s="231"/>
      <c r="J93" s="232">
        <f>ROUND(I93*H93,2)</f>
        <v>0</v>
      </c>
      <c r="K93" s="233"/>
      <c r="L93" s="234"/>
      <c r="M93" s="235" t="s">
        <v>19</v>
      </c>
      <c r="N93" s="236" t="s">
        <v>43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517</v>
      </c>
      <c r="AT93" s="219" t="s">
        <v>140</v>
      </c>
      <c r="AU93" s="219" t="s">
        <v>80</v>
      </c>
      <c r="AY93" s="19" t="s">
        <v>128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80</v>
      </c>
      <c r="BK93" s="220">
        <f>ROUND(I93*H93,2)</f>
        <v>0</v>
      </c>
      <c r="BL93" s="19" t="s">
        <v>430</v>
      </c>
      <c r="BM93" s="219" t="s">
        <v>2600</v>
      </c>
    </row>
    <row r="94" s="2" customFormat="1" ht="16.5" customHeight="1">
      <c r="A94" s="40"/>
      <c r="B94" s="41"/>
      <c r="C94" s="226" t="s">
        <v>176</v>
      </c>
      <c r="D94" s="226" t="s">
        <v>140</v>
      </c>
      <c r="E94" s="227" t="s">
        <v>2601</v>
      </c>
      <c r="F94" s="228" t="s">
        <v>2602</v>
      </c>
      <c r="G94" s="229" t="s">
        <v>2578</v>
      </c>
      <c r="H94" s="230">
        <v>1</v>
      </c>
      <c r="I94" s="231"/>
      <c r="J94" s="232">
        <f>ROUND(I94*H94,2)</f>
        <v>0</v>
      </c>
      <c r="K94" s="233"/>
      <c r="L94" s="234"/>
      <c r="M94" s="235" t="s">
        <v>19</v>
      </c>
      <c r="N94" s="236" t="s">
        <v>43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517</v>
      </c>
      <c r="AT94" s="219" t="s">
        <v>140</v>
      </c>
      <c r="AU94" s="219" t="s">
        <v>80</v>
      </c>
      <c r="AY94" s="19" t="s">
        <v>128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80</v>
      </c>
      <c r="BK94" s="220">
        <f>ROUND(I94*H94,2)</f>
        <v>0</v>
      </c>
      <c r="BL94" s="19" t="s">
        <v>430</v>
      </c>
      <c r="BM94" s="219" t="s">
        <v>2603</v>
      </c>
    </row>
    <row r="95" s="2" customFormat="1" ht="16.5" customHeight="1">
      <c r="A95" s="40"/>
      <c r="B95" s="41"/>
      <c r="C95" s="226" t="s">
        <v>181</v>
      </c>
      <c r="D95" s="226" t="s">
        <v>140</v>
      </c>
      <c r="E95" s="227" t="s">
        <v>2604</v>
      </c>
      <c r="F95" s="228" t="s">
        <v>2605</v>
      </c>
      <c r="G95" s="229" t="s">
        <v>2578</v>
      </c>
      <c r="H95" s="230">
        <v>1</v>
      </c>
      <c r="I95" s="231"/>
      <c r="J95" s="232">
        <f>ROUND(I95*H95,2)</f>
        <v>0</v>
      </c>
      <c r="K95" s="233"/>
      <c r="L95" s="234"/>
      <c r="M95" s="235" t="s">
        <v>19</v>
      </c>
      <c r="N95" s="236" t="s">
        <v>43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517</v>
      </c>
      <c r="AT95" s="219" t="s">
        <v>140</v>
      </c>
      <c r="AU95" s="219" t="s">
        <v>80</v>
      </c>
      <c r="AY95" s="19" t="s">
        <v>128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80</v>
      </c>
      <c r="BK95" s="220">
        <f>ROUND(I95*H95,2)</f>
        <v>0</v>
      </c>
      <c r="BL95" s="19" t="s">
        <v>430</v>
      </c>
      <c r="BM95" s="219" t="s">
        <v>2606</v>
      </c>
    </row>
    <row r="96" s="2" customFormat="1" ht="16.5" customHeight="1">
      <c r="A96" s="40"/>
      <c r="B96" s="41"/>
      <c r="C96" s="226" t="s">
        <v>186</v>
      </c>
      <c r="D96" s="226" t="s">
        <v>140</v>
      </c>
      <c r="E96" s="227" t="s">
        <v>2607</v>
      </c>
      <c r="F96" s="228" t="s">
        <v>2608</v>
      </c>
      <c r="G96" s="229" t="s">
        <v>2578</v>
      </c>
      <c r="H96" s="230">
        <v>1</v>
      </c>
      <c r="I96" s="231"/>
      <c r="J96" s="232">
        <f>ROUND(I96*H96,2)</f>
        <v>0</v>
      </c>
      <c r="K96" s="233"/>
      <c r="L96" s="234"/>
      <c r="M96" s="235" t="s">
        <v>19</v>
      </c>
      <c r="N96" s="236" t="s">
        <v>43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517</v>
      </c>
      <c r="AT96" s="219" t="s">
        <v>140</v>
      </c>
      <c r="AU96" s="219" t="s">
        <v>80</v>
      </c>
      <c r="AY96" s="19" t="s">
        <v>128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80</v>
      </c>
      <c r="BK96" s="220">
        <f>ROUND(I96*H96,2)</f>
        <v>0</v>
      </c>
      <c r="BL96" s="19" t="s">
        <v>430</v>
      </c>
      <c r="BM96" s="219" t="s">
        <v>2609</v>
      </c>
    </row>
    <row r="97" s="2" customFormat="1" ht="16.5" customHeight="1">
      <c r="A97" s="40"/>
      <c r="B97" s="41"/>
      <c r="C97" s="226" t="s">
        <v>191</v>
      </c>
      <c r="D97" s="226" t="s">
        <v>140</v>
      </c>
      <c r="E97" s="227" t="s">
        <v>2610</v>
      </c>
      <c r="F97" s="228" t="s">
        <v>2611</v>
      </c>
      <c r="G97" s="229" t="s">
        <v>2578</v>
      </c>
      <c r="H97" s="230">
        <v>1</v>
      </c>
      <c r="I97" s="231"/>
      <c r="J97" s="232">
        <f>ROUND(I97*H97,2)</f>
        <v>0</v>
      </c>
      <c r="K97" s="233"/>
      <c r="L97" s="234"/>
      <c r="M97" s="235" t="s">
        <v>19</v>
      </c>
      <c r="N97" s="236" t="s">
        <v>43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517</v>
      </c>
      <c r="AT97" s="219" t="s">
        <v>140</v>
      </c>
      <c r="AU97" s="219" t="s">
        <v>80</v>
      </c>
      <c r="AY97" s="19" t="s">
        <v>128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80</v>
      </c>
      <c r="BK97" s="220">
        <f>ROUND(I97*H97,2)</f>
        <v>0</v>
      </c>
      <c r="BL97" s="19" t="s">
        <v>430</v>
      </c>
      <c r="BM97" s="219" t="s">
        <v>2612</v>
      </c>
    </row>
    <row r="98" s="2" customFormat="1" ht="16.5" customHeight="1">
      <c r="A98" s="40"/>
      <c r="B98" s="41"/>
      <c r="C98" s="226" t="s">
        <v>198</v>
      </c>
      <c r="D98" s="226" t="s">
        <v>140</v>
      </c>
      <c r="E98" s="227" t="s">
        <v>2613</v>
      </c>
      <c r="F98" s="228" t="s">
        <v>2614</v>
      </c>
      <c r="G98" s="229" t="s">
        <v>622</v>
      </c>
      <c r="H98" s="230">
        <v>1</v>
      </c>
      <c r="I98" s="231"/>
      <c r="J98" s="232">
        <f>ROUND(I98*H98,2)</f>
        <v>0</v>
      </c>
      <c r="K98" s="233"/>
      <c r="L98" s="234"/>
      <c r="M98" s="235" t="s">
        <v>19</v>
      </c>
      <c r="N98" s="236" t="s">
        <v>43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517</v>
      </c>
      <c r="AT98" s="219" t="s">
        <v>140</v>
      </c>
      <c r="AU98" s="219" t="s">
        <v>80</v>
      </c>
      <c r="AY98" s="19" t="s">
        <v>128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80</v>
      </c>
      <c r="BK98" s="220">
        <f>ROUND(I98*H98,2)</f>
        <v>0</v>
      </c>
      <c r="BL98" s="19" t="s">
        <v>430</v>
      </c>
      <c r="BM98" s="219" t="s">
        <v>2615</v>
      </c>
    </row>
    <row r="99" s="2" customFormat="1" ht="16.5" customHeight="1">
      <c r="A99" s="40"/>
      <c r="B99" s="41"/>
      <c r="C99" s="207" t="s">
        <v>208</v>
      </c>
      <c r="D99" s="207" t="s">
        <v>131</v>
      </c>
      <c r="E99" s="208" t="s">
        <v>2616</v>
      </c>
      <c r="F99" s="209" t="s">
        <v>2617</v>
      </c>
      <c r="G99" s="210" t="s">
        <v>622</v>
      </c>
      <c r="H99" s="211">
        <v>1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43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430</v>
      </c>
      <c r="AT99" s="219" t="s">
        <v>131</v>
      </c>
      <c r="AU99" s="219" t="s">
        <v>80</v>
      </c>
      <c r="AY99" s="19" t="s">
        <v>128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80</v>
      </c>
      <c r="BK99" s="220">
        <f>ROUND(I99*H99,2)</f>
        <v>0</v>
      </c>
      <c r="BL99" s="19" t="s">
        <v>430</v>
      </c>
      <c r="BM99" s="219" t="s">
        <v>2618</v>
      </c>
    </row>
    <row r="100" s="12" customFormat="1" ht="25.92" customHeight="1">
      <c r="A100" s="12"/>
      <c r="B100" s="191"/>
      <c r="C100" s="192"/>
      <c r="D100" s="193" t="s">
        <v>71</v>
      </c>
      <c r="E100" s="194" t="s">
        <v>2619</v>
      </c>
      <c r="F100" s="194" t="s">
        <v>2620</v>
      </c>
      <c r="G100" s="192"/>
      <c r="H100" s="192"/>
      <c r="I100" s="195"/>
      <c r="J100" s="196">
        <f>BK100</f>
        <v>0</v>
      </c>
      <c r="K100" s="192"/>
      <c r="L100" s="197"/>
      <c r="M100" s="198"/>
      <c r="N100" s="199"/>
      <c r="O100" s="199"/>
      <c r="P100" s="200">
        <f>SUM(P101:P140)</f>
        <v>0</v>
      </c>
      <c r="Q100" s="199"/>
      <c r="R100" s="200">
        <f>SUM(R101:R140)</f>
        <v>0</v>
      </c>
      <c r="S100" s="199"/>
      <c r="T100" s="201">
        <f>SUM(T101:T140)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80</v>
      </c>
      <c r="AT100" s="203" t="s">
        <v>71</v>
      </c>
      <c r="AU100" s="203" t="s">
        <v>72</v>
      </c>
      <c r="AY100" s="202" t="s">
        <v>128</v>
      </c>
      <c r="BK100" s="204">
        <f>SUM(BK101:BK140)</f>
        <v>0</v>
      </c>
    </row>
    <row r="101" s="2" customFormat="1" ht="16.5" customHeight="1">
      <c r="A101" s="40"/>
      <c r="B101" s="41"/>
      <c r="C101" s="226" t="s">
        <v>8</v>
      </c>
      <c r="D101" s="226" t="s">
        <v>140</v>
      </c>
      <c r="E101" s="227" t="s">
        <v>2621</v>
      </c>
      <c r="F101" s="228" t="s">
        <v>2622</v>
      </c>
      <c r="G101" s="229" t="s">
        <v>2578</v>
      </c>
      <c r="H101" s="230">
        <v>19</v>
      </c>
      <c r="I101" s="231"/>
      <c r="J101" s="232">
        <f>ROUND(I101*H101,2)</f>
        <v>0</v>
      </c>
      <c r="K101" s="233"/>
      <c r="L101" s="234"/>
      <c r="M101" s="235" t="s">
        <v>19</v>
      </c>
      <c r="N101" s="236" t="s">
        <v>43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517</v>
      </c>
      <c r="AT101" s="219" t="s">
        <v>140</v>
      </c>
      <c r="AU101" s="219" t="s">
        <v>80</v>
      </c>
      <c r="AY101" s="19" t="s">
        <v>128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80</v>
      </c>
      <c r="BK101" s="220">
        <f>ROUND(I101*H101,2)</f>
        <v>0</v>
      </c>
      <c r="BL101" s="19" t="s">
        <v>430</v>
      </c>
      <c r="BM101" s="219" t="s">
        <v>2623</v>
      </c>
    </row>
    <row r="102" s="2" customFormat="1" ht="16.5" customHeight="1">
      <c r="A102" s="40"/>
      <c r="B102" s="41"/>
      <c r="C102" s="226" t="s">
        <v>135</v>
      </c>
      <c r="D102" s="226" t="s">
        <v>140</v>
      </c>
      <c r="E102" s="227" t="s">
        <v>2624</v>
      </c>
      <c r="F102" s="228" t="s">
        <v>2625</v>
      </c>
      <c r="G102" s="229" t="s">
        <v>2578</v>
      </c>
      <c r="H102" s="230">
        <v>23</v>
      </c>
      <c r="I102" s="231"/>
      <c r="J102" s="232">
        <f>ROUND(I102*H102,2)</f>
        <v>0</v>
      </c>
      <c r="K102" s="233"/>
      <c r="L102" s="234"/>
      <c r="M102" s="235" t="s">
        <v>19</v>
      </c>
      <c r="N102" s="236" t="s">
        <v>43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517</v>
      </c>
      <c r="AT102" s="219" t="s">
        <v>140</v>
      </c>
      <c r="AU102" s="219" t="s">
        <v>80</v>
      </c>
      <c r="AY102" s="19" t="s">
        <v>128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80</v>
      </c>
      <c r="BK102" s="220">
        <f>ROUND(I102*H102,2)</f>
        <v>0</v>
      </c>
      <c r="BL102" s="19" t="s">
        <v>430</v>
      </c>
      <c r="BM102" s="219" t="s">
        <v>2626</v>
      </c>
    </row>
    <row r="103" s="2" customFormat="1" ht="16.5" customHeight="1">
      <c r="A103" s="40"/>
      <c r="B103" s="41"/>
      <c r="C103" s="226" t="s">
        <v>213</v>
      </c>
      <c r="D103" s="226" t="s">
        <v>140</v>
      </c>
      <c r="E103" s="227" t="s">
        <v>2627</v>
      </c>
      <c r="F103" s="228" t="s">
        <v>2628</v>
      </c>
      <c r="G103" s="229" t="s">
        <v>2578</v>
      </c>
      <c r="H103" s="230">
        <v>3</v>
      </c>
      <c r="I103" s="231"/>
      <c r="J103" s="232">
        <f>ROUND(I103*H103,2)</f>
        <v>0</v>
      </c>
      <c r="K103" s="233"/>
      <c r="L103" s="234"/>
      <c r="M103" s="235" t="s">
        <v>19</v>
      </c>
      <c r="N103" s="236" t="s">
        <v>43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517</v>
      </c>
      <c r="AT103" s="219" t="s">
        <v>140</v>
      </c>
      <c r="AU103" s="219" t="s">
        <v>80</v>
      </c>
      <c r="AY103" s="19" t="s">
        <v>128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80</v>
      </c>
      <c r="BK103" s="220">
        <f>ROUND(I103*H103,2)</f>
        <v>0</v>
      </c>
      <c r="BL103" s="19" t="s">
        <v>430</v>
      </c>
      <c r="BM103" s="219" t="s">
        <v>2629</v>
      </c>
    </row>
    <row r="104" s="2" customFormat="1" ht="16.5" customHeight="1">
      <c r="A104" s="40"/>
      <c r="B104" s="41"/>
      <c r="C104" s="226" t="s">
        <v>218</v>
      </c>
      <c r="D104" s="226" t="s">
        <v>140</v>
      </c>
      <c r="E104" s="227" t="s">
        <v>2630</v>
      </c>
      <c r="F104" s="228" t="s">
        <v>2631</v>
      </c>
      <c r="G104" s="229" t="s">
        <v>2578</v>
      </c>
      <c r="H104" s="230">
        <v>3</v>
      </c>
      <c r="I104" s="231"/>
      <c r="J104" s="232">
        <f>ROUND(I104*H104,2)</f>
        <v>0</v>
      </c>
      <c r="K104" s="233"/>
      <c r="L104" s="234"/>
      <c r="M104" s="235" t="s">
        <v>19</v>
      </c>
      <c r="N104" s="236" t="s">
        <v>43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517</v>
      </c>
      <c r="AT104" s="219" t="s">
        <v>140</v>
      </c>
      <c r="AU104" s="219" t="s">
        <v>80</v>
      </c>
      <c r="AY104" s="19" t="s">
        <v>128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80</v>
      </c>
      <c r="BK104" s="220">
        <f>ROUND(I104*H104,2)</f>
        <v>0</v>
      </c>
      <c r="BL104" s="19" t="s">
        <v>430</v>
      </c>
      <c r="BM104" s="219" t="s">
        <v>2632</v>
      </c>
    </row>
    <row r="105" s="2" customFormat="1" ht="16.5" customHeight="1">
      <c r="A105" s="40"/>
      <c r="B105" s="41"/>
      <c r="C105" s="226" t="s">
        <v>228</v>
      </c>
      <c r="D105" s="226" t="s">
        <v>140</v>
      </c>
      <c r="E105" s="227" t="s">
        <v>2633</v>
      </c>
      <c r="F105" s="228" t="s">
        <v>2634</v>
      </c>
      <c r="G105" s="229" t="s">
        <v>2578</v>
      </c>
      <c r="H105" s="230">
        <v>19</v>
      </c>
      <c r="I105" s="231"/>
      <c r="J105" s="232">
        <f>ROUND(I105*H105,2)</f>
        <v>0</v>
      </c>
      <c r="K105" s="233"/>
      <c r="L105" s="234"/>
      <c r="M105" s="235" t="s">
        <v>19</v>
      </c>
      <c r="N105" s="236" t="s">
        <v>43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517</v>
      </c>
      <c r="AT105" s="219" t="s">
        <v>140</v>
      </c>
      <c r="AU105" s="219" t="s">
        <v>80</v>
      </c>
      <c r="AY105" s="19" t="s">
        <v>128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80</v>
      </c>
      <c r="BK105" s="220">
        <f>ROUND(I105*H105,2)</f>
        <v>0</v>
      </c>
      <c r="BL105" s="19" t="s">
        <v>430</v>
      </c>
      <c r="BM105" s="219" t="s">
        <v>2635</v>
      </c>
    </row>
    <row r="106" s="2" customFormat="1" ht="16.5" customHeight="1">
      <c r="A106" s="40"/>
      <c r="B106" s="41"/>
      <c r="C106" s="226" t="s">
        <v>575</v>
      </c>
      <c r="D106" s="226" t="s">
        <v>140</v>
      </c>
      <c r="E106" s="227" t="s">
        <v>2636</v>
      </c>
      <c r="F106" s="228" t="s">
        <v>2637</v>
      </c>
      <c r="G106" s="229" t="s">
        <v>2578</v>
      </c>
      <c r="H106" s="230">
        <v>26</v>
      </c>
      <c r="I106" s="231"/>
      <c r="J106" s="232">
        <f>ROUND(I106*H106,2)</f>
        <v>0</v>
      </c>
      <c r="K106" s="233"/>
      <c r="L106" s="234"/>
      <c r="M106" s="235" t="s">
        <v>19</v>
      </c>
      <c r="N106" s="236" t="s">
        <v>43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517</v>
      </c>
      <c r="AT106" s="219" t="s">
        <v>140</v>
      </c>
      <c r="AU106" s="219" t="s">
        <v>80</v>
      </c>
      <c r="AY106" s="19" t="s">
        <v>128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80</v>
      </c>
      <c r="BK106" s="220">
        <f>ROUND(I106*H106,2)</f>
        <v>0</v>
      </c>
      <c r="BL106" s="19" t="s">
        <v>430</v>
      </c>
      <c r="BM106" s="219" t="s">
        <v>2638</v>
      </c>
    </row>
    <row r="107" s="2" customFormat="1" ht="16.5" customHeight="1">
      <c r="A107" s="40"/>
      <c r="B107" s="41"/>
      <c r="C107" s="226" t="s">
        <v>7</v>
      </c>
      <c r="D107" s="226" t="s">
        <v>140</v>
      </c>
      <c r="E107" s="227" t="s">
        <v>2639</v>
      </c>
      <c r="F107" s="228" t="s">
        <v>2640</v>
      </c>
      <c r="G107" s="229" t="s">
        <v>2578</v>
      </c>
      <c r="H107" s="230">
        <v>10</v>
      </c>
      <c r="I107" s="231"/>
      <c r="J107" s="232">
        <f>ROUND(I107*H107,2)</f>
        <v>0</v>
      </c>
      <c r="K107" s="233"/>
      <c r="L107" s="234"/>
      <c r="M107" s="235" t="s">
        <v>19</v>
      </c>
      <c r="N107" s="236" t="s">
        <v>43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517</v>
      </c>
      <c r="AT107" s="219" t="s">
        <v>140</v>
      </c>
      <c r="AU107" s="219" t="s">
        <v>80</v>
      </c>
      <c r="AY107" s="19" t="s">
        <v>128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80</v>
      </c>
      <c r="BK107" s="220">
        <f>ROUND(I107*H107,2)</f>
        <v>0</v>
      </c>
      <c r="BL107" s="19" t="s">
        <v>430</v>
      </c>
      <c r="BM107" s="219" t="s">
        <v>2641</v>
      </c>
    </row>
    <row r="108" s="2" customFormat="1" ht="16.5" customHeight="1">
      <c r="A108" s="40"/>
      <c r="B108" s="41"/>
      <c r="C108" s="226" t="s">
        <v>237</v>
      </c>
      <c r="D108" s="226" t="s">
        <v>140</v>
      </c>
      <c r="E108" s="227" t="s">
        <v>2642</v>
      </c>
      <c r="F108" s="228" t="s">
        <v>2643</v>
      </c>
      <c r="G108" s="229" t="s">
        <v>2578</v>
      </c>
      <c r="H108" s="230">
        <v>2</v>
      </c>
      <c r="I108" s="231"/>
      <c r="J108" s="232">
        <f>ROUND(I108*H108,2)</f>
        <v>0</v>
      </c>
      <c r="K108" s="233"/>
      <c r="L108" s="234"/>
      <c r="M108" s="235" t="s">
        <v>19</v>
      </c>
      <c r="N108" s="236" t="s">
        <v>43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517</v>
      </c>
      <c r="AT108" s="219" t="s">
        <v>140</v>
      </c>
      <c r="AU108" s="219" t="s">
        <v>80</v>
      </c>
      <c r="AY108" s="19" t="s">
        <v>128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80</v>
      </c>
      <c r="BK108" s="220">
        <f>ROUND(I108*H108,2)</f>
        <v>0</v>
      </c>
      <c r="BL108" s="19" t="s">
        <v>430</v>
      </c>
      <c r="BM108" s="219" t="s">
        <v>2644</v>
      </c>
    </row>
    <row r="109" s="2" customFormat="1" ht="16.5" customHeight="1">
      <c r="A109" s="40"/>
      <c r="B109" s="41"/>
      <c r="C109" s="226" t="s">
        <v>243</v>
      </c>
      <c r="D109" s="226" t="s">
        <v>140</v>
      </c>
      <c r="E109" s="227" t="s">
        <v>2645</v>
      </c>
      <c r="F109" s="228" t="s">
        <v>2646</v>
      </c>
      <c r="G109" s="229" t="s">
        <v>2578</v>
      </c>
      <c r="H109" s="230">
        <v>4</v>
      </c>
      <c r="I109" s="231"/>
      <c r="J109" s="232">
        <f>ROUND(I109*H109,2)</f>
        <v>0</v>
      </c>
      <c r="K109" s="233"/>
      <c r="L109" s="234"/>
      <c r="M109" s="235" t="s">
        <v>19</v>
      </c>
      <c r="N109" s="236" t="s">
        <v>43</v>
      </c>
      <c r="O109" s="86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517</v>
      </c>
      <c r="AT109" s="219" t="s">
        <v>140</v>
      </c>
      <c r="AU109" s="219" t="s">
        <v>80</v>
      </c>
      <c r="AY109" s="19" t="s">
        <v>128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80</v>
      </c>
      <c r="BK109" s="220">
        <f>ROUND(I109*H109,2)</f>
        <v>0</v>
      </c>
      <c r="BL109" s="19" t="s">
        <v>430</v>
      </c>
      <c r="BM109" s="219" t="s">
        <v>2647</v>
      </c>
    </row>
    <row r="110" s="2" customFormat="1" ht="16.5" customHeight="1">
      <c r="A110" s="40"/>
      <c r="B110" s="41"/>
      <c r="C110" s="226" t="s">
        <v>1192</v>
      </c>
      <c r="D110" s="226" t="s">
        <v>140</v>
      </c>
      <c r="E110" s="227" t="s">
        <v>2648</v>
      </c>
      <c r="F110" s="228" t="s">
        <v>2649</v>
      </c>
      <c r="G110" s="229" t="s">
        <v>2578</v>
      </c>
      <c r="H110" s="230">
        <v>1</v>
      </c>
      <c r="I110" s="231"/>
      <c r="J110" s="232">
        <f>ROUND(I110*H110,2)</f>
        <v>0</v>
      </c>
      <c r="K110" s="233"/>
      <c r="L110" s="234"/>
      <c r="M110" s="235" t="s">
        <v>19</v>
      </c>
      <c r="N110" s="236" t="s">
        <v>43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517</v>
      </c>
      <c r="AT110" s="219" t="s">
        <v>140</v>
      </c>
      <c r="AU110" s="219" t="s">
        <v>80</v>
      </c>
      <c r="AY110" s="19" t="s">
        <v>128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80</v>
      </c>
      <c r="BK110" s="220">
        <f>ROUND(I110*H110,2)</f>
        <v>0</v>
      </c>
      <c r="BL110" s="19" t="s">
        <v>430</v>
      </c>
      <c r="BM110" s="219" t="s">
        <v>2650</v>
      </c>
    </row>
    <row r="111" s="2" customFormat="1" ht="16.5" customHeight="1">
      <c r="A111" s="40"/>
      <c r="B111" s="41"/>
      <c r="C111" s="226" t="s">
        <v>248</v>
      </c>
      <c r="D111" s="226" t="s">
        <v>140</v>
      </c>
      <c r="E111" s="227" t="s">
        <v>2651</v>
      </c>
      <c r="F111" s="228" t="s">
        <v>2652</v>
      </c>
      <c r="G111" s="229" t="s">
        <v>2578</v>
      </c>
      <c r="H111" s="230">
        <v>100</v>
      </c>
      <c r="I111" s="231"/>
      <c r="J111" s="232">
        <f>ROUND(I111*H111,2)</f>
        <v>0</v>
      </c>
      <c r="K111" s="233"/>
      <c r="L111" s="234"/>
      <c r="M111" s="235" t="s">
        <v>19</v>
      </c>
      <c r="N111" s="236" t="s">
        <v>43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517</v>
      </c>
      <c r="AT111" s="219" t="s">
        <v>140</v>
      </c>
      <c r="AU111" s="219" t="s">
        <v>80</v>
      </c>
      <c r="AY111" s="19" t="s">
        <v>128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80</v>
      </c>
      <c r="BK111" s="220">
        <f>ROUND(I111*H111,2)</f>
        <v>0</v>
      </c>
      <c r="BL111" s="19" t="s">
        <v>430</v>
      </c>
      <c r="BM111" s="219" t="s">
        <v>2653</v>
      </c>
    </row>
    <row r="112" s="2" customFormat="1" ht="16.5" customHeight="1">
      <c r="A112" s="40"/>
      <c r="B112" s="41"/>
      <c r="C112" s="226" t="s">
        <v>253</v>
      </c>
      <c r="D112" s="226" t="s">
        <v>140</v>
      </c>
      <c r="E112" s="227" t="s">
        <v>2654</v>
      </c>
      <c r="F112" s="228" t="s">
        <v>2655</v>
      </c>
      <c r="G112" s="229" t="s">
        <v>2578</v>
      </c>
      <c r="H112" s="230">
        <v>4</v>
      </c>
      <c r="I112" s="231"/>
      <c r="J112" s="232">
        <f>ROUND(I112*H112,2)</f>
        <v>0</v>
      </c>
      <c r="K112" s="233"/>
      <c r="L112" s="234"/>
      <c r="M112" s="235" t="s">
        <v>19</v>
      </c>
      <c r="N112" s="236" t="s">
        <v>43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517</v>
      </c>
      <c r="AT112" s="219" t="s">
        <v>140</v>
      </c>
      <c r="AU112" s="219" t="s">
        <v>80</v>
      </c>
      <c r="AY112" s="19" t="s">
        <v>128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80</v>
      </c>
      <c r="BK112" s="220">
        <f>ROUND(I112*H112,2)</f>
        <v>0</v>
      </c>
      <c r="BL112" s="19" t="s">
        <v>430</v>
      </c>
      <c r="BM112" s="219" t="s">
        <v>2656</v>
      </c>
    </row>
    <row r="113" s="2" customFormat="1" ht="16.5" customHeight="1">
      <c r="A113" s="40"/>
      <c r="B113" s="41"/>
      <c r="C113" s="226" t="s">
        <v>627</v>
      </c>
      <c r="D113" s="226" t="s">
        <v>140</v>
      </c>
      <c r="E113" s="227" t="s">
        <v>2657</v>
      </c>
      <c r="F113" s="228" t="s">
        <v>2658</v>
      </c>
      <c r="G113" s="229" t="s">
        <v>2578</v>
      </c>
      <c r="H113" s="230">
        <v>2</v>
      </c>
      <c r="I113" s="231"/>
      <c r="J113" s="232">
        <f>ROUND(I113*H113,2)</f>
        <v>0</v>
      </c>
      <c r="K113" s="233"/>
      <c r="L113" s="234"/>
      <c r="M113" s="235" t="s">
        <v>19</v>
      </c>
      <c r="N113" s="236" t="s">
        <v>43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517</v>
      </c>
      <c r="AT113" s="219" t="s">
        <v>140</v>
      </c>
      <c r="AU113" s="219" t="s">
        <v>80</v>
      </c>
      <c r="AY113" s="19" t="s">
        <v>128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80</v>
      </c>
      <c r="BK113" s="220">
        <f>ROUND(I113*H113,2)</f>
        <v>0</v>
      </c>
      <c r="BL113" s="19" t="s">
        <v>430</v>
      </c>
      <c r="BM113" s="219" t="s">
        <v>2659</v>
      </c>
    </row>
    <row r="114" s="2" customFormat="1" ht="16.5" customHeight="1">
      <c r="A114" s="40"/>
      <c r="B114" s="41"/>
      <c r="C114" s="226" t="s">
        <v>258</v>
      </c>
      <c r="D114" s="226" t="s">
        <v>140</v>
      </c>
      <c r="E114" s="227" t="s">
        <v>2660</v>
      </c>
      <c r="F114" s="228" t="s">
        <v>2661</v>
      </c>
      <c r="G114" s="229" t="s">
        <v>134</v>
      </c>
      <c r="H114" s="230">
        <v>60</v>
      </c>
      <c r="I114" s="231"/>
      <c r="J114" s="232">
        <f>ROUND(I114*H114,2)</f>
        <v>0</v>
      </c>
      <c r="K114" s="233"/>
      <c r="L114" s="234"/>
      <c r="M114" s="235" t="s">
        <v>19</v>
      </c>
      <c r="N114" s="236" t="s">
        <v>43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517</v>
      </c>
      <c r="AT114" s="219" t="s">
        <v>140</v>
      </c>
      <c r="AU114" s="219" t="s">
        <v>80</v>
      </c>
      <c r="AY114" s="19" t="s">
        <v>128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80</v>
      </c>
      <c r="BK114" s="220">
        <f>ROUND(I114*H114,2)</f>
        <v>0</v>
      </c>
      <c r="BL114" s="19" t="s">
        <v>430</v>
      </c>
      <c r="BM114" s="219" t="s">
        <v>2662</v>
      </c>
    </row>
    <row r="115" s="2" customFormat="1" ht="16.5" customHeight="1">
      <c r="A115" s="40"/>
      <c r="B115" s="41"/>
      <c r="C115" s="226" t="s">
        <v>268</v>
      </c>
      <c r="D115" s="226" t="s">
        <v>140</v>
      </c>
      <c r="E115" s="227" t="s">
        <v>2663</v>
      </c>
      <c r="F115" s="228" t="s">
        <v>2664</v>
      </c>
      <c r="G115" s="229" t="s">
        <v>134</v>
      </c>
      <c r="H115" s="230">
        <v>540</v>
      </c>
      <c r="I115" s="231"/>
      <c r="J115" s="232">
        <f>ROUND(I115*H115,2)</f>
        <v>0</v>
      </c>
      <c r="K115" s="233"/>
      <c r="L115" s="234"/>
      <c r="M115" s="235" t="s">
        <v>19</v>
      </c>
      <c r="N115" s="236" t="s">
        <v>43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517</v>
      </c>
      <c r="AT115" s="219" t="s">
        <v>140</v>
      </c>
      <c r="AU115" s="219" t="s">
        <v>80</v>
      </c>
      <c r="AY115" s="19" t="s">
        <v>128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80</v>
      </c>
      <c r="BK115" s="220">
        <f>ROUND(I115*H115,2)</f>
        <v>0</v>
      </c>
      <c r="BL115" s="19" t="s">
        <v>430</v>
      </c>
      <c r="BM115" s="219" t="s">
        <v>2665</v>
      </c>
    </row>
    <row r="116" s="2" customFormat="1" ht="16.5" customHeight="1">
      <c r="A116" s="40"/>
      <c r="B116" s="41"/>
      <c r="C116" s="226" t="s">
        <v>275</v>
      </c>
      <c r="D116" s="226" t="s">
        <v>140</v>
      </c>
      <c r="E116" s="227" t="s">
        <v>2666</v>
      </c>
      <c r="F116" s="228" t="s">
        <v>2667</v>
      </c>
      <c r="G116" s="229" t="s">
        <v>134</v>
      </c>
      <c r="H116" s="230">
        <v>330</v>
      </c>
      <c r="I116" s="231"/>
      <c r="J116" s="232">
        <f>ROUND(I116*H116,2)</f>
        <v>0</v>
      </c>
      <c r="K116" s="233"/>
      <c r="L116" s="234"/>
      <c r="M116" s="235" t="s">
        <v>19</v>
      </c>
      <c r="N116" s="236" t="s">
        <v>43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517</v>
      </c>
      <c r="AT116" s="219" t="s">
        <v>140</v>
      </c>
      <c r="AU116" s="219" t="s">
        <v>80</v>
      </c>
      <c r="AY116" s="19" t="s">
        <v>128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80</v>
      </c>
      <c r="BK116" s="220">
        <f>ROUND(I116*H116,2)</f>
        <v>0</v>
      </c>
      <c r="BL116" s="19" t="s">
        <v>430</v>
      </c>
      <c r="BM116" s="219" t="s">
        <v>2668</v>
      </c>
    </row>
    <row r="117" s="2" customFormat="1" ht="16.5" customHeight="1">
      <c r="A117" s="40"/>
      <c r="B117" s="41"/>
      <c r="C117" s="226" t="s">
        <v>675</v>
      </c>
      <c r="D117" s="226" t="s">
        <v>140</v>
      </c>
      <c r="E117" s="227" t="s">
        <v>2669</v>
      </c>
      <c r="F117" s="228" t="s">
        <v>2670</v>
      </c>
      <c r="G117" s="229" t="s">
        <v>134</v>
      </c>
      <c r="H117" s="230">
        <v>40</v>
      </c>
      <c r="I117" s="231"/>
      <c r="J117" s="232">
        <f>ROUND(I117*H117,2)</f>
        <v>0</v>
      </c>
      <c r="K117" s="233"/>
      <c r="L117" s="234"/>
      <c r="M117" s="235" t="s">
        <v>19</v>
      </c>
      <c r="N117" s="236" t="s">
        <v>43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517</v>
      </c>
      <c r="AT117" s="219" t="s">
        <v>140</v>
      </c>
      <c r="AU117" s="219" t="s">
        <v>80</v>
      </c>
      <c r="AY117" s="19" t="s">
        <v>128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80</v>
      </c>
      <c r="BK117" s="220">
        <f>ROUND(I117*H117,2)</f>
        <v>0</v>
      </c>
      <c r="BL117" s="19" t="s">
        <v>430</v>
      </c>
      <c r="BM117" s="219" t="s">
        <v>2671</v>
      </c>
    </row>
    <row r="118" s="2" customFormat="1" ht="16.5" customHeight="1">
      <c r="A118" s="40"/>
      <c r="B118" s="41"/>
      <c r="C118" s="226" t="s">
        <v>143</v>
      </c>
      <c r="D118" s="226" t="s">
        <v>140</v>
      </c>
      <c r="E118" s="227" t="s">
        <v>2672</v>
      </c>
      <c r="F118" s="228" t="s">
        <v>2673</v>
      </c>
      <c r="G118" s="229" t="s">
        <v>134</v>
      </c>
      <c r="H118" s="230">
        <v>55</v>
      </c>
      <c r="I118" s="231"/>
      <c r="J118" s="232">
        <f>ROUND(I118*H118,2)</f>
        <v>0</v>
      </c>
      <c r="K118" s="233"/>
      <c r="L118" s="234"/>
      <c r="M118" s="235" t="s">
        <v>19</v>
      </c>
      <c r="N118" s="236" t="s">
        <v>43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517</v>
      </c>
      <c r="AT118" s="219" t="s">
        <v>140</v>
      </c>
      <c r="AU118" s="219" t="s">
        <v>80</v>
      </c>
      <c r="AY118" s="19" t="s">
        <v>128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80</v>
      </c>
      <c r="BK118" s="220">
        <f>ROUND(I118*H118,2)</f>
        <v>0</v>
      </c>
      <c r="BL118" s="19" t="s">
        <v>430</v>
      </c>
      <c r="BM118" s="219" t="s">
        <v>2674</v>
      </c>
    </row>
    <row r="119" s="2" customFormat="1" ht="16.5" customHeight="1">
      <c r="A119" s="40"/>
      <c r="B119" s="41"/>
      <c r="C119" s="226" t="s">
        <v>280</v>
      </c>
      <c r="D119" s="226" t="s">
        <v>140</v>
      </c>
      <c r="E119" s="227" t="s">
        <v>2675</v>
      </c>
      <c r="F119" s="228" t="s">
        <v>2676</v>
      </c>
      <c r="G119" s="229" t="s">
        <v>134</v>
      </c>
      <c r="H119" s="230">
        <v>50</v>
      </c>
      <c r="I119" s="231"/>
      <c r="J119" s="232">
        <f>ROUND(I119*H119,2)</f>
        <v>0</v>
      </c>
      <c r="K119" s="233"/>
      <c r="L119" s="234"/>
      <c r="M119" s="235" t="s">
        <v>19</v>
      </c>
      <c r="N119" s="236" t="s">
        <v>43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517</v>
      </c>
      <c r="AT119" s="219" t="s">
        <v>140</v>
      </c>
      <c r="AU119" s="219" t="s">
        <v>80</v>
      </c>
      <c r="AY119" s="19" t="s">
        <v>128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80</v>
      </c>
      <c r="BK119" s="220">
        <f>ROUND(I119*H119,2)</f>
        <v>0</v>
      </c>
      <c r="BL119" s="19" t="s">
        <v>430</v>
      </c>
      <c r="BM119" s="219" t="s">
        <v>2677</v>
      </c>
    </row>
    <row r="120" s="2" customFormat="1" ht="16.5" customHeight="1">
      <c r="A120" s="40"/>
      <c r="B120" s="41"/>
      <c r="C120" s="226" t="s">
        <v>684</v>
      </c>
      <c r="D120" s="226" t="s">
        <v>140</v>
      </c>
      <c r="E120" s="227" t="s">
        <v>2678</v>
      </c>
      <c r="F120" s="228" t="s">
        <v>2661</v>
      </c>
      <c r="G120" s="229" t="s">
        <v>134</v>
      </c>
      <c r="H120" s="230">
        <v>20</v>
      </c>
      <c r="I120" s="231"/>
      <c r="J120" s="232">
        <f>ROUND(I120*H120,2)</f>
        <v>0</v>
      </c>
      <c r="K120" s="233"/>
      <c r="L120" s="234"/>
      <c r="M120" s="235" t="s">
        <v>19</v>
      </c>
      <c r="N120" s="236" t="s">
        <v>43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517</v>
      </c>
      <c r="AT120" s="219" t="s">
        <v>140</v>
      </c>
      <c r="AU120" s="219" t="s">
        <v>80</v>
      </c>
      <c r="AY120" s="19" t="s">
        <v>128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80</v>
      </c>
      <c r="BK120" s="220">
        <f>ROUND(I120*H120,2)</f>
        <v>0</v>
      </c>
      <c r="BL120" s="19" t="s">
        <v>430</v>
      </c>
      <c r="BM120" s="219" t="s">
        <v>2679</v>
      </c>
    </row>
    <row r="121" s="2" customFormat="1" ht="16.5" customHeight="1">
      <c r="A121" s="40"/>
      <c r="B121" s="41"/>
      <c r="C121" s="226" t="s">
        <v>689</v>
      </c>
      <c r="D121" s="226" t="s">
        <v>140</v>
      </c>
      <c r="E121" s="227" t="s">
        <v>2680</v>
      </c>
      <c r="F121" s="228" t="s">
        <v>2681</v>
      </c>
      <c r="G121" s="229" t="s">
        <v>134</v>
      </c>
      <c r="H121" s="230">
        <v>20</v>
      </c>
      <c r="I121" s="231"/>
      <c r="J121" s="232">
        <f>ROUND(I121*H121,2)</f>
        <v>0</v>
      </c>
      <c r="K121" s="233"/>
      <c r="L121" s="234"/>
      <c r="M121" s="235" t="s">
        <v>19</v>
      </c>
      <c r="N121" s="236" t="s">
        <v>43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517</v>
      </c>
      <c r="AT121" s="219" t="s">
        <v>140</v>
      </c>
      <c r="AU121" s="219" t="s">
        <v>80</v>
      </c>
      <c r="AY121" s="19" t="s">
        <v>128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80</v>
      </c>
      <c r="BK121" s="220">
        <f>ROUND(I121*H121,2)</f>
        <v>0</v>
      </c>
      <c r="BL121" s="19" t="s">
        <v>430</v>
      </c>
      <c r="BM121" s="219" t="s">
        <v>2682</v>
      </c>
    </row>
    <row r="122" s="2" customFormat="1" ht="16.5" customHeight="1">
      <c r="A122" s="40"/>
      <c r="B122" s="41"/>
      <c r="C122" s="226" t="s">
        <v>295</v>
      </c>
      <c r="D122" s="226" t="s">
        <v>140</v>
      </c>
      <c r="E122" s="227" t="s">
        <v>2683</v>
      </c>
      <c r="F122" s="228" t="s">
        <v>2684</v>
      </c>
      <c r="G122" s="229" t="s">
        <v>134</v>
      </c>
      <c r="H122" s="230">
        <v>50</v>
      </c>
      <c r="I122" s="231"/>
      <c r="J122" s="232">
        <f>ROUND(I122*H122,2)</f>
        <v>0</v>
      </c>
      <c r="K122" s="233"/>
      <c r="L122" s="234"/>
      <c r="M122" s="235" t="s">
        <v>19</v>
      </c>
      <c r="N122" s="236" t="s">
        <v>43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517</v>
      </c>
      <c r="AT122" s="219" t="s">
        <v>140</v>
      </c>
      <c r="AU122" s="219" t="s">
        <v>80</v>
      </c>
      <c r="AY122" s="19" t="s">
        <v>128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80</v>
      </c>
      <c r="BK122" s="220">
        <f>ROUND(I122*H122,2)</f>
        <v>0</v>
      </c>
      <c r="BL122" s="19" t="s">
        <v>430</v>
      </c>
      <c r="BM122" s="219" t="s">
        <v>2685</v>
      </c>
    </row>
    <row r="123" s="2" customFormat="1" ht="16.5" customHeight="1">
      <c r="A123" s="40"/>
      <c r="B123" s="41"/>
      <c r="C123" s="226" t="s">
        <v>309</v>
      </c>
      <c r="D123" s="226" t="s">
        <v>140</v>
      </c>
      <c r="E123" s="227" t="s">
        <v>2686</v>
      </c>
      <c r="F123" s="228" t="s">
        <v>2687</v>
      </c>
      <c r="G123" s="229" t="s">
        <v>134</v>
      </c>
      <c r="H123" s="230">
        <v>150</v>
      </c>
      <c r="I123" s="231"/>
      <c r="J123" s="232">
        <f>ROUND(I123*H123,2)</f>
        <v>0</v>
      </c>
      <c r="K123" s="233"/>
      <c r="L123" s="234"/>
      <c r="M123" s="235" t="s">
        <v>19</v>
      </c>
      <c r="N123" s="236" t="s">
        <v>43</v>
      </c>
      <c r="O123" s="86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517</v>
      </c>
      <c r="AT123" s="219" t="s">
        <v>140</v>
      </c>
      <c r="AU123" s="219" t="s">
        <v>80</v>
      </c>
      <c r="AY123" s="19" t="s">
        <v>128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80</v>
      </c>
      <c r="BK123" s="220">
        <f>ROUND(I123*H123,2)</f>
        <v>0</v>
      </c>
      <c r="BL123" s="19" t="s">
        <v>430</v>
      </c>
      <c r="BM123" s="219" t="s">
        <v>2688</v>
      </c>
    </row>
    <row r="124" s="2" customFormat="1" ht="16.5" customHeight="1">
      <c r="A124" s="40"/>
      <c r="B124" s="41"/>
      <c r="C124" s="226" t="s">
        <v>314</v>
      </c>
      <c r="D124" s="226" t="s">
        <v>140</v>
      </c>
      <c r="E124" s="227" t="s">
        <v>2689</v>
      </c>
      <c r="F124" s="228" t="s">
        <v>2690</v>
      </c>
      <c r="G124" s="229" t="s">
        <v>134</v>
      </c>
      <c r="H124" s="230">
        <v>10</v>
      </c>
      <c r="I124" s="231"/>
      <c r="J124" s="232">
        <f>ROUND(I124*H124,2)</f>
        <v>0</v>
      </c>
      <c r="K124" s="233"/>
      <c r="L124" s="234"/>
      <c r="M124" s="235" t="s">
        <v>19</v>
      </c>
      <c r="N124" s="236" t="s">
        <v>43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517</v>
      </c>
      <c r="AT124" s="219" t="s">
        <v>140</v>
      </c>
      <c r="AU124" s="219" t="s">
        <v>80</v>
      </c>
      <c r="AY124" s="19" t="s">
        <v>128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80</v>
      </c>
      <c r="BK124" s="220">
        <f>ROUND(I124*H124,2)</f>
        <v>0</v>
      </c>
      <c r="BL124" s="19" t="s">
        <v>430</v>
      </c>
      <c r="BM124" s="219" t="s">
        <v>2691</v>
      </c>
    </row>
    <row r="125" s="2" customFormat="1" ht="16.5" customHeight="1">
      <c r="A125" s="40"/>
      <c r="B125" s="41"/>
      <c r="C125" s="226" t="s">
        <v>319</v>
      </c>
      <c r="D125" s="226" t="s">
        <v>140</v>
      </c>
      <c r="E125" s="227" t="s">
        <v>2692</v>
      </c>
      <c r="F125" s="228" t="s">
        <v>2693</v>
      </c>
      <c r="G125" s="229" t="s">
        <v>134</v>
      </c>
      <c r="H125" s="230">
        <v>5</v>
      </c>
      <c r="I125" s="231"/>
      <c r="J125" s="232">
        <f>ROUND(I125*H125,2)</f>
        <v>0</v>
      </c>
      <c r="K125" s="233"/>
      <c r="L125" s="234"/>
      <c r="M125" s="235" t="s">
        <v>19</v>
      </c>
      <c r="N125" s="236" t="s">
        <v>43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517</v>
      </c>
      <c r="AT125" s="219" t="s">
        <v>140</v>
      </c>
      <c r="AU125" s="219" t="s">
        <v>80</v>
      </c>
      <c r="AY125" s="19" t="s">
        <v>128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80</v>
      </c>
      <c r="BK125" s="220">
        <f>ROUND(I125*H125,2)</f>
        <v>0</v>
      </c>
      <c r="BL125" s="19" t="s">
        <v>430</v>
      </c>
      <c r="BM125" s="219" t="s">
        <v>2694</v>
      </c>
    </row>
    <row r="126" s="2" customFormat="1" ht="16.5" customHeight="1">
      <c r="A126" s="40"/>
      <c r="B126" s="41"/>
      <c r="C126" s="226" t="s">
        <v>724</v>
      </c>
      <c r="D126" s="226" t="s">
        <v>140</v>
      </c>
      <c r="E126" s="227" t="s">
        <v>2695</v>
      </c>
      <c r="F126" s="228" t="s">
        <v>2696</v>
      </c>
      <c r="G126" s="229" t="s">
        <v>134</v>
      </c>
      <c r="H126" s="230">
        <v>10</v>
      </c>
      <c r="I126" s="231"/>
      <c r="J126" s="232">
        <f>ROUND(I126*H126,2)</f>
        <v>0</v>
      </c>
      <c r="K126" s="233"/>
      <c r="L126" s="234"/>
      <c r="M126" s="235" t="s">
        <v>19</v>
      </c>
      <c r="N126" s="236" t="s">
        <v>43</v>
      </c>
      <c r="O126" s="86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9" t="s">
        <v>517</v>
      </c>
      <c r="AT126" s="219" t="s">
        <v>140</v>
      </c>
      <c r="AU126" s="219" t="s">
        <v>80</v>
      </c>
      <c r="AY126" s="19" t="s">
        <v>128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9" t="s">
        <v>80</v>
      </c>
      <c r="BK126" s="220">
        <f>ROUND(I126*H126,2)</f>
        <v>0</v>
      </c>
      <c r="BL126" s="19" t="s">
        <v>430</v>
      </c>
      <c r="BM126" s="219" t="s">
        <v>2697</v>
      </c>
    </row>
    <row r="127" s="2" customFormat="1" ht="16.5" customHeight="1">
      <c r="A127" s="40"/>
      <c r="B127" s="41"/>
      <c r="C127" s="226" t="s">
        <v>324</v>
      </c>
      <c r="D127" s="226" t="s">
        <v>140</v>
      </c>
      <c r="E127" s="227" t="s">
        <v>2698</v>
      </c>
      <c r="F127" s="228" t="s">
        <v>2699</v>
      </c>
      <c r="G127" s="229" t="s">
        <v>134</v>
      </c>
      <c r="H127" s="230">
        <v>15</v>
      </c>
      <c r="I127" s="231"/>
      <c r="J127" s="232">
        <f>ROUND(I127*H127,2)</f>
        <v>0</v>
      </c>
      <c r="K127" s="233"/>
      <c r="L127" s="234"/>
      <c r="M127" s="235" t="s">
        <v>19</v>
      </c>
      <c r="N127" s="236" t="s">
        <v>43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517</v>
      </c>
      <c r="AT127" s="219" t="s">
        <v>140</v>
      </c>
      <c r="AU127" s="219" t="s">
        <v>80</v>
      </c>
      <c r="AY127" s="19" t="s">
        <v>128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80</v>
      </c>
      <c r="BK127" s="220">
        <f>ROUND(I127*H127,2)</f>
        <v>0</v>
      </c>
      <c r="BL127" s="19" t="s">
        <v>430</v>
      </c>
      <c r="BM127" s="219" t="s">
        <v>2700</v>
      </c>
    </row>
    <row r="128" s="2" customFormat="1" ht="16.5" customHeight="1">
      <c r="A128" s="40"/>
      <c r="B128" s="41"/>
      <c r="C128" s="226" t="s">
        <v>733</v>
      </c>
      <c r="D128" s="226" t="s">
        <v>140</v>
      </c>
      <c r="E128" s="227" t="s">
        <v>2701</v>
      </c>
      <c r="F128" s="228" t="s">
        <v>2702</v>
      </c>
      <c r="G128" s="229" t="s">
        <v>134</v>
      </c>
      <c r="H128" s="230">
        <v>30</v>
      </c>
      <c r="I128" s="231"/>
      <c r="J128" s="232">
        <f>ROUND(I128*H128,2)</f>
        <v>0</v>
      </c>
      <c r="K128" s="233"/>
      <c r="L128" s="234"/>
      <c r="M128" s="235" t="s">
        <v>19</v>
      </c>
      <c r="N128" s="236" t="s">
        <v>43</v>
      </c>
      <c r="O128" s="86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517</v>
      </c>
      <c r="AT128" s="219" t="s">
        <v>140</v>
      </c>
      <c r="AU128" s="219" t="s">
        <v>80</v>
      </c>
      <c r="AY128" s="19" t="s">
        <v>128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80</v>
      </c>
      <c r="BK128" s="220">
        <f>ROUND(I128*H128,2)</f>
        <v>0</v>
      </c>
      <c r="BL128" s="19" t="s">
        <v>430</v>
      </c>
      <c r="BM128" s="219" t="s">
        <v>2703</v>
      </c>
    </row>
    <row r="129" s="2" customFormat="1" ht="16.5" customHeight="1">
      <c r="A129" s="40"/>
      <c r="B129" s="41"/>
      <c r="C129" s="226" t="s">
        <v>738</v>
      </c>
      <c r="D129" s="226" t="s">
        <v>140</v>
      </c>
      <c r="E129" s="227" t="s">
        <v>2704</v>
      </c>
      <c r="F129" s="228" t="s">
        <v>2705</v>
      </c>
      <c r="G129" s="229" t="s">
        <v>134</v>
      </c>
      <c r="H129" s="230">
        <v>12</v>
      </c>
      <c r="I129" s="231"/>
      <c r="J129" s="232">
        <f>ROUND(I129*H129,2)</f>
        <v>0</v>
      </c>
      <c r="K129" s="233"/>
      <c r="L129" s="234"/>
      <c r="M129" s="235" t="s">
        <v>19</v>
      </c>
      <c r="N129" s="236" t="s">
        <v>43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517</v>
      </c>
      <c r="AT129" s="219" t="s">
        <v>140</v>
      </c>
      <c r="AU129" s="219" t="s">
        <v>80</v>
      </c>
      <c r="AY129" s="19" t="s">
        <v>128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80</v>
      </c>
      <c r="BK129" s="220">
        <f>ROUND(I129*H129,2)</f>
        <v>0</v>
      </c>
      <c r="BL129" s="19" t="s">
        <v>430</v>
      </c>
      <c r="BM129" s="219" t="s">
        <v>2706</v>
      </c>
    </row>
    <row r="130" s="2" customFormat="1" ht="16.5" customHeight="1">
      <c r="A130" s="40"/>
      <c r="B130" s="41"/>
      <c r="C130" s="226" t="s">
        <v>339</v>
      </c>
      <c r="D130" s="226" t="s">
        <v>140</v>
      </c>
      <c r="E130" s="227" t="s">
        <v>2707</v>
      </c>
      <c r="F130" s="228" t="s">
        <v>2708</v>
      </c>
      <c r="G130" s="229" t="s">
        <v>134</v>
      </c>
      <c r="H130" s="230">
        <v>8</v>
      </c>
      <c r="I130" s="231"/>
      <c r="J130" s="232">
        <f>ROUND(I130*H130,2)</f>
        <v>0</v>
      </c>
      <c r="K130" s="233"/>
      <c r="L130" s="234"/>
      <c r="M130" s="235" t="s">
        <v>19</v>
      </c>
      <c r="N130" s="236" t="s">
        <v>43</v>
      </c>
      <c r="O130" s="8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517</v>
      </c>
      <c r="AT130" s="219" t="s">
        <v>140</v>
      </c>
      <c r="AU130" s="219" t="s">
        <v>80</v>
      </c>
      <c r="AY130" s="19" t="s">
        <v>128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80</v>
      </c>
      <c r="BK130" s="220">
        <f>ROUND(I130*H130,2)</f>
        <v>0</v>
      </c>
      <c r="BL130" s="19" t="s">
        <v>430</v>
      </c>
      <c r="BM130" s="219" t="s">
        <v>2709</v>
      </c>
    </row>
    <row r="131" s="2" customFormat="1" ht="16.5" customHeight="1">
      <c r="A131" s="40"/>
      <c r="B131" s="41"/>
      <c r="C131" s="226" t="s">
        <v>1317</v>
      </c>
      <c r="D131" s="226" t="s">
        <v>140</v>
      </c>
      <c r="E131" s="227" t="s">
        <v>2710</v>
      </c>
      <c r="F131" s="228" t="s">
        <v>2711</v>
      </c>
      <c r="G131" s="229" t="s">
        <v>134</v>
      </c>
      <c r="H131" s="230">
        <v>14</v>
      </c>
      <c r="I131" s="231"/>
      <c r="J131" s="232">
        <f>ROUND(I131*H131,2)</f>
        <v>0</v>
      </c>
      <c r="K131" s="233"/>
      <c r="L131" s="234"/>
      <c r="M131" s="235" t="s">
        <v>19</v>
      </c>
      <c r="N131" s="236" t="s">
        <v>43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517</v>
      </c>
      <c r="AT131" s="219" t="s">
        <v>140</v>
      </c>
      <c r="AU131" s="219" t="s">
        <v>80</v>
      </c>
      <c r="AY131" s="19" t="s">
        <v>128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80</v>
      </c>
      <c r="BK131" s="220">
        <f>ROUND(I131*H131,2)</f>
        <v>0</v>
      </c>
      <c r="BL131" s="19" t="s">
        <v>430</v>
      </c>
      <c r="BM131" s="219" t="s">
        <v>2712</v>
      </c>
    </row>
    <row r="132" s="2" customFormat="1" ht="16.5" customHeight="1">
      <c r="A132" s="40"/>
      <c r="B132" s="41"/>
      <c r="C132" s="226" t="s">
        <v>755</v>
      </c>
      <c r="D132" s="226" t="s">
        <v>140</v>
      </c>
      <c r="E132" s="227" t="s">
        <v>2713</v>
      </c>
      <c r="F132" s="228" t="s">
        <v>2714</v>
      </c>
      <c r="G132" s="229" t="s">
        <v>134</v>
      </c>
      <c r="H132" s="230">
        <v>5</v>
      </c>
      <c r="I132" s="231"/>
      <c r="J132" s="232">
        <f>ROUND(I132*H132,2)</f>
        <v>0</v>
      </c>
      <c r="K132" s="233"/>
      <c r="L132" s="234"/>
      <c r="M132" s="235" t="s">
        <v>19</v>
      </c>
      <c r="N132" s="236" t="s">
        <v>43</v>
      </c>
      <c r="O132" s="86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517</v>
      </c>
      <c r="AT132" s="219" t="s">
        <v>140</v>
      </c>
      <c r="AU132" s="219" t="s">
        <v>80</v>
      </c>
      <c r="AY132" s="19" t="s">
        <v>128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9" t="s">
        <v>80</v>
      </c>
      <c r="BK132" s="220">
        <f>ROUND(I132*H132,2)</f>
        <v>0</v>
      </c>
      <c r="BL132" s="19" t="s">
        <v>430</v>
      </c>
      <c r="BM132" s="219" t="s">
        <v>2715</v>
      </c>
    </row>
    <row r="133" s="2" customFormat="1" ht="16.5" customHeight="1">
      <c r="A133" s="40"/>
      <c r="B133" s="41"/>
      <c r="C133" s="226" t="s">
        <v>344</v>
      </c>
      <c r="D133" s="226" t="s">
        <v>140</v>
      </c>
      <c r="E133" s="227" t="s">
        <v>2716</v>
      </c>
      <c r="F133" s="228" t="s">
        <v>2717</v>
      </c>
      <c r="G133" s="229" t="s">
        <v>134</v>
      </c>
      <c r="H133" s="230">
        <v>15</v>
      </c>
      <c r="I133" s="231"/>
      <c r="J133" s="232">
        <f>ROUND(I133*H133,2)</f>
        <v>0</v>
      </c>
      <c r="K133" s="233"/>
      <c r="L133" s="234"/>
      <c r="M133" s="235" t="s">
        <v>19</v>
      </c>
      <c r="N133" s="236" t="s">
        <v>43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517</v>
      </c>
      <c r="AT133" s="219" t="s">
        <v>140</v>
      </c>
      <c r="AU133" s="219" t="s">
        <v>80</v>
      </c>
      <c r="AY133" s="19" t="s">
        <v>128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80</v>
      </c>
      <c r="BK133" s="220">
        <f>ROUND(I133*H133,2)</f>
        <v>0</v>
      </c>
      <c r="BL133" s="19" t="s">
        <v>430</v>
      </c>
      <c r="BM133" s="219" t="s">
        <v>2718</v>
      </c>
    </row>
    <row r="134" s="2" customFormat="1" ht="16.5" customHeight="1">
      <c r="A134" s="40"/>
      <c r="B134" s="41"/>
      <c r="C134" s="226" t="s">
        <v>349</v>
      </c>
      <c r="D134" s="226" t="s">
        <v>140</v>
      </c>
      <c r="E134" s="227" t="s">
        <v>2719</v>
      </c>
      <c r="F134" s="228" t="s">
        <v>2720</v>
      </c>
      <c r="G134" s="229" t="s">
        <v>134</v>
      </c>
      <c r="H134" s="230">
        <v>2</v>
      </c>
      <c r="I134" s="231"/>
      <c r="J134" s="232">
        <f>ROUND(I134*H134,2)</f>
        <v>0</v>
      </c>
      <c r="K134" s="233"/>
      <c r="L134" s="234"/>
      <c r="M134" s="235" t="s">
        <v>19</v>
      </c>
      <c r="N134" s="236" t="s">
        <v>43</v>
      </c>
      <c r="O134" s="86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9" t="s">
        <v>517</v>
      </c>
      <c r="AT134" s="219" t="s">
        <v>140</v>
      </c>
      <c r="AU134" s="219" t="s">
        <v>80</v>
      </c>
      <c r="AY134" s="19" t="s">
        <v>128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9" t="s">
        <v>80</v>
      </c>
      <c r="BK134" s="220">
        <f>ROUND(I134*H134,2)</f>
        <v>0</v>
      </c>
      <c r="BL134" s="19" t="s">
        <v>430</v>
      </c>
      <c r="BM134" s="219" t="s">
        <v>2721</v>
      </c>
    </row>
    <row r="135" s="2" customFormat="1" ht="16.5" customHeight="1">
      <c r="A135" s="40"/>
      <c r="B135" s="41"/>
      <c r="C135" s="226" t="s">
        <v>356</v>
      </c>
      <c r="D135" s="226" t="s">
        <v>140</v>
      </c>
      <c r="E135" s="227" t="s">
        <v>2722</v>
      </c>
      <c r="F135" s="228" t="s">
        <v>2723</v>
      </c>
      <c r="G135" s="229" t="s">
        <v>134</v>
      </c>
      <c r="H135" s="230">
        <v>25</v>
      </c>
      <c r="I135" s="231"/>
      <c r="J135" s="232">
        <f>ROUND(I135*H135,2)</f>
        <v>0</v>
      </c>
      <c r="K135" s="233"/>
      <c r="L135" s="234"/>
      <c r="M135" s="235" t="s">
        <v>19</v>
      </c>
      <c r="N135" s="236" t="s">
        <v>43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517</v>
      </c>
      <c r="AT135" s="219" t="s">
        <v>140</v>
      </c>
      <c r="AU135" s="219" t="s">
        <v>80</v>
      </c>
      <c r="AY135" s="19" t="s">
        <v>128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80</v>
      </c>
      <c r="BK135" s="220">
        <f>ROUND(I135*H135,2)</f>
        <v>0</v>
      </c>
      <c r="BL135" s="19" t="s">
        <v>430</v>
      </c>
      <c r="BM135" s="219" t="s">
        <v>2724</v>
      </c>
    </row>
    <row r="136" s="2" customFormat="1" ht="16.5" customHeight="1">
      <c r="A136" s="40"/>
      <c r="B136" s="41"/>
      <c r="C136" s="226" t="s">
        <v>782</v>
      </c>
      <c r="D136" s="226" t="s">
        <v>140</v>
      </c>
      <c r="E136" s="227" t="s">
        <v>2725</v>
      </c>
      <c r="F136" s="228" t="s">
        <v>2726</v>
      </c>
      <c r="G136" s="229" t="s">
        <v>2578</v>
      </c>
      <c r="H136" s="230">
        <v>150</v>
      </c>
      <c r="I136" s="231"/>
      <c r="J136" s="232">
        <f>ROUND(I136*H136,2)</f>
        <v>0</v>
      </c>
      <c r="K136" s="233"/>
      <c r="L136" s="234"/>
      <c r="M136" s="235" t="s">
        <v>19</v>
      </c>
      <c r="N136" s="236" t="s">
        <v>43</v>
      </c>
      <c r="O136" s="86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517</v>
      </c>
      <c r="AT136" s="219" t="s">
        <v>140</v>
      </c>
      <c r="AU136" s="219" t="s">
        <v>80</v>
      </c>
      <c r="AY136" s="19" t="s">
        <v>128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9" t="s">
        <v>80</v>
      </c>
      <c r="BK136" s="220">
        <f>ROUND(I136*H136,2)</f>
        <v>0</v>
      </c>
      <c r="BL136" s="19" t="s">
        <v>430</v>
      </c>
      <c r="BM136" s="219" t="s">
        <v>2727</v>
      </c>
    </row>
    <row r="137" s="2" customFormat="1" ht="16.5" customHeight="1">
      <c r="A137" s="40"/>
      <c r="B137" s="41"/>
      <c r="C137" s="226" t="s">
        <v>787</v>
      </c>
      <c r="D137" s="226" t="s">
        <v>140</v>
      </c>
      <c r="E137" s="227" t="s">
        <v>2728</v>
      </c>
      <c r="F137" s="228" t="s">
        <v>2729</v>
      </c>
      <c r="G137" s="229" t="s">
        <v>2578</v>
      </c>
      <c r="H137" s="230">
        <v>1</v>
      </c>
      <c r="I137" s="231"/>
      <c r="J137" s="232">
        <f>ROUND(I137*H137,2)</f>
        <v>0</v>
      </c>
      <c r="K137" s="233"/>
      <c r="L137" s="234"/>
      <c r="M137" s="235" t="s">
        <v>19</v>
      </c>
      <c r="N137" s="236" t="s">
        <v>43</v>
      </c>
      <c r="O137" s="86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517</v>
      </c>
      <c r="AT137" s="219" t="s">
        <v>140</v>
      </c>
      <c r="AU137" s="219" t="s">
        <v>80</v>
      </c>
      <c r="AY137" s="19" t="s">
        <v>128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80</v>
      </c>
      <c r="BK137" s="220">
        <f>ROUND(I137*H137,2)</f>
        <v>0</v>
      </c>
      <c r="BL137" s="19" t="s">
        <v>430</v>
      </c>
      <c r="BM137" s="219" t="s">
        <v>2730</v>
      </c>
    </row>
    <row r="138" s="2" customFormat="1" ht="16.5" customHeight="1">
      <c r="A138" s="40"/>
      <c r="B138" s="41"/>
      <c r="C138" s="226" t="s">
        <v>792</v>
      </c>
      <c r="D138" s="226" t="s">
        <v>140</v>
      </c>
      <c r="E138" s="227" t="s">
        <v>2731</v>
      </c>
      <c r="F138" s="228" t="s">
        <v>2732</v>
      </c>
      <c r="G138" s="229" t="s">
        <v>2578</v>
      </c>
      <c r="H138" s="230">
        <v>1</v>
      </c>
      <c r="I138" s="231"/>
      <c r="J138" s="232">
        <f>ROUND(I138*H138,2)</f>
        <v>0</v>
      </c>
      <c r="K138" s="233"/>
      <c r="L138" s="234"/>
      <c r="M138" s="235" t="s">
        <v>19</v>
      </c>
      <c r="N138" s="236" t="s">
        <v>43</v>
      </c>
      <c r="O138" s="86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517</v>
      </c>
      <c r="AT138" s="219" t="s">
        <v>140</v>
      </c>
      <c r="AU138" s="219" t="s">
        <v>80</v>
      </c>
      <c r="AY138" s="19" t="s">
        <v>128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80</v>
      </c>
      <c r="BK138" s="220">
        <f>ROUND(I138*H138,2)</f>
        <v>0</v>
      </c>
      <c r="BL138" s="19" t="s">
        <v>430</v>
      </c>
      <c r="BM138" s="219" t="s">
        <v>2733</v>
      </c>
    </row>
    <row r="139" s="2" customFormat="1" ht="16.5" customHeight="1">
      <c r="A139" s="40"/>
      <c r="B139" s="41"/>
      <c r="C139" s="226" t="s">
        <v>406</v>
      </c>
      <c r="D139" s="226" t="s">
        <v>140</v>
      </c>
      <c r="E139" s="227" t="s">
        <v>2734</v>
      </c>
      <c r="F139" s="228" t="s">
        <v>2735</v>
      </c>
      <c r="G139" s="229" t="s">
        <v>2578</v>
      </c>
      <c r="H139" s="230">
        <v>6</v>
      </c>
      <c r="I139" s="231"/>
      <c r="J139" s="232">
        <f>ROUND(I139*H139,2)</f>
        <v>0</v>
      </c>
      <c r="K139" s="233"/>
      <c r="L139" s="234"/>
      <c r="M139" s="235" t="s">
        <v>19</v>
      </c>
      <c r="N139" s="236" t="s">
        <v>43</v>
      </c>
      <c r="O139" s="86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517</v>
      </c>
      <c r="AT139" s="219" t="s">
        <v>140</v>
      </c>
      <c r="AU139" s="219" t="s">
        <v>80</v>
      </c>
      <c r="AY139" s="19" t="s">
        <v>128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80</v>
      </c>
      <c r="BK139" s="220">
        <f>ROUND(I139*H139,2)</f>
        <v>0</v>
      </c>
      <c r="BL139" s="19" t="s">
        <v>430</v>
      </c>
      <c r="BM139" s="219" t="s">
        <v>2736</v>
      </c>
    </row>
    <row r="140" s="2" customFormat="1" ht="16.5" customHeight="1">
      <c r="A140" s="40"/>
      <c r="B140" s="41"/>
      <c r="C140" s="226" t="s">
        <v>1407</v>
      </c>
      <c r="D140" s="226" t="s">
        <v>140</v>
      </c>
      <c r="E140" s="227" t="s">
        <v>2737</v>
      </c>
      <c r="F140" s="228" t="s">
        <v>2614</v>
      </c>
      <c r="G140" s="229" t="s">
        <v>622</v>
      </c>
      <c r="H140" s="230">
        <v>1</v>
      </c>
      <c r="I140" s="231"/>
      <c r="J140" s="232">
        <f>ROUND(I140*H140,2)</f>
        <v>0</v>
      </c>
      <c r="K140" s="233"/>
      <c r="L140" s="234"/>
      <c r="M140" s="235" t="s">
        <v>19</v>
      </c>
      <c r="N140" s="236" t="s">
        <v>43</v>
      </c>
      <c r="O140" s="86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517</v>
      </c>
      <c r="AT140" s="219" t="s">
        <v>140</v>
      </c>
      <c r="AU140" s="219" t="s">
        <v>80</v>
      </c>
      <c r="AY140" s="19" t="s">
        <v>128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80</v>
      </c>
      <c r="BK140" s="220">
        <f>ROUND(I140*H140,2)</f>
        <v>0</v>
      </c>
      <c r="BL140" s="19" t="s">
        <v>430</v>
      </c>
      <c r="BM140" s="219" t="s">
        <v>2738</v>
      </c>
    </row>
    <row r="141" s="12" customFormat="1" ht="25.92" customHeight="1">
      <c r="A141" s="12"/>
      <c r="B141" s="191"/>
      <c r="C141" s="192"/>
      <c r="D141" s="193" t="s">
        <v>71</v>
      </c>
      <c r="E141" s="194" t="s">
        <v>2739</v>
      </c>
      <c r="F141" s="194" t="s">
        <v>2740</v>
      </c>
      <c r="G141" s="192"/>
      <c r="H141" s="192"/>
      <c r="I141" s="195"/>
      <c r="J141" s="196">
        <f>BK141</f>
        <v>0</v>
      </c>
      <c r="K141" s="192"/>
      <c r="L141" s="197"/>
      <c r="M141" s="198"/>
      <c r="N141" s="199"/>
      <c r="O141" s="199"/>
      <c r="P141" s="200">
        <f>SUM(P142:P145)</f>
        <v>0</v>
      </c>
      <c r="Q141" s="199"/>
      <c r="R141" s="200">
        <f>SUM(R142:R145)</f>
        <v>0</v>
      </c>
      <c r="S141" s="199"/>
      <c r="T141" s="201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2" t="s">
        <v>80</v>
      </c>
      <c r="AT141" s="203" t="s">
        <v>71</v>
      </c>
      <c r="AU141" s="203" t="s">
        <v>72</v>
      </c>
      <c r="AY141" s="202" t="s">
        <v>128</v>
      </c>
      <c r="BK141" s="204">
        <f>SUM(BK142:BK145)</f>
        <v>0</v>
      </c>
    </row>
    <row r="142" s="2" customFormat="1" ht="16.5" customHeight="1">
      <c r="A142" s="40"/>
      <c r="B142" s="41"/>
      <c r="C142" s="207" t="s">
        <v>1412</v>
      </c>
      <c r="D142" s="207" t="s">
        <v>131</v>
      </c>
      <c r="E142" s="208" t="s">
        <v>2741</v>
      </c>
      <c r="F142" s="209" t="s">
        <v>2742</v>
      </c>
      <c r="G142" s="210" t="s">
        <v>2578</v>
      </c>
      <c r="H142" s="211">
        <v>1</v>
      </c>
      <c r="I142" s="212"/>
      <c r="J142" s="213">
        <f>ROUND(I142*H142,2)</f>
        <v>0</v>
      </c>
      <c r="K142" s="214"/>
      <c r="L142" s="46"/>
      <c r="M142" s="215" t="s">
        <v>19</v>
      </c>
      <c r="N142" s="216" t="s">
        <v>43</v>
      </c>
      <c r="O142" s="86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430</v>
      </c>
      <c r="AT142" s="219" t="s">
        <v>131</v>
      </c>
      <c r="AU142" s="219" t="s">
        <v>80</v>
      </c>
      <c r="AY142" s="19" t="s">
        <v>128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80</v>
      </c>
      <c r="BK142" s="220">
        <f>ROUND(I142*H142,2)</f>
        <v>0</v>
      </c>
      <c r="BL142" s="19" t="s">
        <v>430</v>
      </c>
      <c r="BM142" s="219" t="s">
        <v>2743</v>
      </c>
    </row>
    <row r="143" s="2" customFormat="1" ht="16.5" customHeight="1">
      <c r="A143" s="40"/>
      <c r="B143" s="41"/>
      <c r="C143" s="207" t="s">
        <v>806</v>
      </c>
      <c r="D143" s="207" t="s">
        <v>131</v>
      </c>
      <c r="E143" s="208" t="s">
        <v>2744</v>
      </c>
      <c r="F143" s="209" t="s">
        <v>2745</v>
      </c>
      <c r="G143" s="210" t="s">
        <v>2578</v>
      </c>
      <c r="H143" s="211">
        <v>1</v>
      </c>
      <c r="I143" s="212"/>
      <c r="J143" s="213">
        <f>ROUND(I143*H143,2)</f>
        <v>0</v>
      </c>
      <c r="K143" s="214"/>
      <c r="L143" s="46"/>
      <c r="M143" s="215" t="s">
        <v>19</v>
      </c>
      <c r="N143" s="216" t="s">
        <v>43</v>
      </c>
      <c r="O143" s="86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430</v>
      </c>
      <c r="AT143" s="219" t="s">
        <v>131</v>
      </c>
      <c r="AU143" s="219" t="s">
        <v>80</v>
      </c>
      <c r="AY143" s="19" t="s">
        <v>128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80</v>
      </c>
      <c r="BK143" s="220">
        <f>ROUND(I143*H143,2)</f>
        <v>0</v>
      </c>
      <c r="BL143" s="19" t="s">
        <v>430</v>
      </c>
      <c r="BM143" s="219" t="s">
        <v>2746</v>
      </c>
    </row>
    <row r="144" s="2" customFormat="1" ht="16.5" customHeight="1">
      <c r="A144" s="40"/>
      <c r="B144" s="41"/>
      <c r="C144" s="207" t="s">
        <v>816</v>
      </c>
      <c r="D144" s="207" t="s">
        <v>131</v>
      </c>
      <c r="E144" s="208" t="s">
        <v>2747</v>
      </c>
      <c r="F144" s="209" t="s">
        <v>2748</v>
      </c>
      <c r="G144" s="210" t="s">
        <v>2578</v>
      </c>
      <c r="H144" s="211">
        <v>1</v>
      </c>
      <c r="I144" s="212"/>
      <c r="J144" s="213">
        <f>ROUND(I144*H144,2)</f>
        <v>0</v>
      </c>
      <c r="K144" s="214"/>
      <c r="L144" s="46"/>
      <c r="M144" s="215" t="s">
        <v>19</v>
      </c>
      <c r="N144" s="216" t="s">
        <v>43</v>
      </c>
      <c r="O144" s="86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430</v>
      </c>
      <c r="AT144" s="219" t="s">
        <v>131</v>
      </c>
      <c r="AU144" s="219" t="s">
        <v>80</v>
      </c>
      <c r="AY144" s="19" t="s">
        <v>128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80</v>
      </c>
      <c r="BK144" s="220">
        <f>ROUND(I144*H144,2)</f>
        <v>0</v>
      </c>
      <c r="BL144" s="19" t="s">
        <v>430</v>
      </c>
      <c r="BM144" s="219" t="s">
        <v>2749</v>
      </c>
    </row>
    <row r="145" s="2" customFormat="1" ht="16.5" customHeight="1">
      <c r="A145" s="40"/>
      <c r="B145" s="41"/>
      <c r="C145" s="207" t="s">
        <v>821</v>
      </c>
      <c r="D145" s="207" t="s">
        <v>131</v>
      </c>
      <c r="E145" s="208" t="s">
        <v>2750</v>
      </c>
      <c r="F145" s="209" t="s">
        <v>2751</v>
      </c>
      <c r="G145" s="210" t="s">
        <v>2578</v>
      </c>
      <c r="H145" s="211">
        <v>1</v>
      </c>
      <c r="I145" s="212"/>
      <c r="J145" s="213">
        <f>ROUND(I145*H145,2)</f>
        <v>0</v>
      </c>
      <c r="K145" s="214"/>
      <c r="L145" s="46"/>
      <c r="M145" s="215" t="s">
        <v>19</v>
      </c>
      <c r="N145" s="216" t="s">
        <v>43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430</v>
      </c>
      <c r="AT145" s="219" t="s">
        <v>131</v>
      </c>
      <c r="AU145" s="219" t="s">
        <v>80</v>
      </c>
      <c r="AY145" s="19" t="s">
        <v>128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80</v>
      </c>
      <c r="BK145" s="220">
        <f>ROUND(I145*H145,2)</f>
        <v>0</v>
      </c>
      <c r="BL145" s="19" t="s">
        <v>430</v>
      </c>
      <c r="BM145" s="219" t="s">
        <v>2752</v>
      </c>
    </row>
    <row r="146" s="12" customFormat="1" ht="25.92" customHeight="1">
      <c r="A146" s="12"/>
      <c r="B146" s="191"/>
      <c r="C146" s="192"/>
      <c r="D146" s="193" t="s">
        <v>71</v>
      </c>
      <c r="E146" s="194" t="s">
        <v>2753</v>
      </c>
      <c r="F146" s="194" t="s">
        <v>2754</v>
      </c>
      <c r="G146" s="192"/>
      <c r="H146" s="192"/>
      <c r="I146" s="195"/>
      <c r="J146" s="196">
        <f>BK146</f>
        <v>0</v>
      </c>
      <c r="K146" s="192"/>
      <c r="L146" s="197"/>
      <c r="M146" s="198"/>
      <c r="N146" s="199"/>
      <c r="O146" s="199"/>
      <c r="P146" s="200">
        <f>SUM(P147:P153)</f>
        <v>0</v>
      </c>
      <c r="Q146" s="199"/>
      <c r="R146" s="200">
        <f>SUM(R147:R153)</f>
        <v>0</v>
      </c>
      <c r="S146" s="199"/>
      <c r="T146" s="201">
        <f>SUM(T147:T153)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2" t="s">
        <v>80</v>
      </c>
      <c r="AT146" s="203" t="s">
        <v>71</v>
      </c>
      <c r="AU146" s="203" t="s">
        <v>72</v>
      </c>
      <c r="AY146" s="202" t="s">
        <v>128</v>
      </c>
      <c r="BK146" s="204">
        <f>SUM(BK147:BK153)</f>
        <v>0</v>
      </c>
    </row>
    <row r="147" s="2" customFormat="1" ht="16.5" customHeight="1">
      <c r="A147" s="40"/>
      <c r="B147" s="41"/>
      <c r="C147" s="226" t="s">
        <v>827</v>
      </c>
      <c r="D147" s="226" t="s">
        <v>140</v>
      </c>
      <c r="E147" s="227" t="s">
        <v>2755</v>
      </c>
      <c r="F147" s="228" t="s">
        <v>2756</v>
      </c>
      <c r="G147" s="229" t="s">
        <v>134</v>
      </c>
      <c r="H147" s="230">
        <v>40</v>
      </c>
      <c r="I147" s="231"/>
      <c r="J147" s="232">
        <f>ROUND(I147*H147,2)</f>
        <v>0</v>
      </c>
      <c r="K147" s="233"/>
      <c r="L147" s="234"/>
      <c r="M147" s="235" t="s">
        <v>19</v>
      </c>
      <c r="N147" s="236" t="s">
        <v>43</v>
      </c>
      <c r="O147" s="86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517</v>
      </c>
      <c r="AT147" s="219" t="s">
        <v>140</v>
      </c>
      <c r="AU147" s="219" t="s">
        <v>80</v>
      </c>
      <c r="AY147" s="19" t="s">
        <v>128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80</v>
      </c>
      <c r="BK147" s="220">
        <f>ROUND(I147*H147,2)</f>
        <v>0</v>
      </c>
      <c r="BL147" s="19" t="s">
        <v>430</v>
      </c>
      <c r="BM147" s="219" t="s">
        <v>2757</v>
      </c>
    </row>
    <row r="148" s="2" customFormat="1" ht="16.5" customHeight="1">
      <c r="A148" s="40"/>
      <c r="B148" s="41"/>
      <c r="C148" s="226" t="s">
        <v>1457</v>
      </c>
      <c r="D148" s="226" t="s">
        <v>140</v>
      </c>
      <c r="E148" s="227" t="s">
        <v>2758</v>
      </c>
      <c r="F148" s="228" t="s">
        <v>2759</v>
      </c>
      <c r="G148" s="229" t="s">
        <v>2578</v>
      </c>
      <c r="H148" s="230">
        <v>2</v>
      </c>
      <c r="I148" s="231"/>
      <c r="J148" s="232">
        <f>ROUND(I148*H148,2)</f>
        <v>0</v>
      </c>
      <c r="K148" s="233"/>
      <c r="L148" s="234"/>
      <c r="M148" s="235" t="s">
        <v>19</v>
      </c>
      <c r="N148" s="236" t="s">
        <v>43</v>
      </c>
      <c r="O148" s="86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517</v>
      </c>
      <c r="AT148" s="219" t="s">
        <v>140</v>
      </c>
      <c r="AU148" s="219" t="s">
        <v>80</v>
      </c>
      <c r="AY148" s="19" t="s">
        <v>128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80</v>
      </c>
      <c r="BK148" s="220">
        <f>ROUND(I148*H148,2)</f>
        <v>0</v>
      </c>
      <c r="BL148" s="19" t="s">
        <v>430</v>
      </c>
      <c r="BM148" s="219" t="s">
        <v>2760</v>
      </c>
    </row>
    <row r="149" s="2" customFormat="1" ht="16.5" customHeight="1">
      <c r="A149" s="40"/>
      <c r="B149" s="41"/>
      <c r="C149" s="226" t="s">
        <v>852</v>
      </c>
      <c r="D149" s="226" t="s">
        <v>140</v>
      </c>
      <c r="E149" s="227" t="s">
        <v>2761</v>
      </c>
      <c r="F149" s="228" t="s">
        <v>2762</v>
      </c>
      <c r="G149" s="229" t="s">
        <v>134</v>
      </c>
      <c r="H149" s="230">
        <v>10</v>
      </c>
      <c r="I149" s="231"/>
      <c r="J149" s="232">
        <f>ROUND(I149*H149,2)</f>
        <v>0</v>
      </c>
      <c r="K149" s="233"/>
      <c r="L149" s="234"/>
      <c r="M149" s="235" t="s">
        <v>19</v>
      </c>
      <c r="N149" s="236" t="s">
        <v>43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517</v>
      </c>
      <c r="AT149" s="219" t="s">
        <v>140</v>
      </c>
      <c r="AU149" s="219" t="s">
        <v>80</v>
      </c>
      <c r="AY149" s="19" t="s">
        <v>128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80</v>
      </c>
      <c r="BK149" s="220">
        <f>ROUND(I149*H149,2)</f>
        <v>0</v>
      </c>
      <c r="BL149" s="19" t="s">
        <v>430</v>
      </c>
      <c r="BM149" s="219" t="s">
        <v>2763</v>
      </c>
    </row>
    <row r="150" s="2" customFormat="1" ht="16.5" customHeight="1">
      <c r="A150" s="40"/>
      <c r="B150" s="41"/>
      <c r="C150" s="226" t="s">
        <v>857</v>
      </c>
      <c r="D150" s="226" t="s">
        <v>140</v>
      </c>
      <c r="E150" s="227" t="s">
        <v>2764</v>
      </c>
      <c r="F150" s="228" t="s">
        <v>2765</v>
      </c>
      <c r="G150" s="229" t="s">
        <v>2578</v>
      </c>
      <c r="H150" s="230">
        <v>6</v>
      </c>
      <c r="I150" s="231"/>
      <c r="J150" s="232">
        <f>ROUND(I150*H150,2)</f>
        <v>0</v>
      </c>
      <c r="K150" s="233"/>
      <c r="L150" s="234"/>
      <c r="M150" s="235" t="s">
        <v>19</v>
      </c>
      <c r="N150" s="236" t="s">
        <v>43</v>
      </c>
      <c r="O150" s="86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517</v>
      </c>
      <c r="AT150" s="219" t="s">
        <v>140</v>
      </c>
      <c r="AU150" s="219" t="s">
        <v>80</v>
      </c>
      <c r="AY150" s="19" t="s">
        <v>128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9" t="s">
        <v>80</v>
      </c>
      <c r="BK150" s="220">
        <f>ROUND(I150*H150,2)</f>
        <v>0</v>
      </c>
      <c r="BL150" s="19" t="s">
        <v>430</v>
      </c>
      <c r="BM150" s="219" t="s">
        <v>2766</v>
      </c>
    </row>
    <row r="151" s="2" customFormat="1" ht="16.5" customHeight="1">
      <c r="A151" s="40"/>
      <c r="B151" s="41"/>
      <c r="C151" s="226" t="s">
        <v>1471</v>
      </c>
      <c r="D151" s="226" t="s">
        <v>140</v>
      </c>
      <c r="E151" s="227" t="s">
        <v>2767</v>
      </c>
      <c r="F151" s="228" t="s">
        <v>2768</v>
      </c>
      <c r="G151" s="229" t="s">
        <v>2769</v>
      </c>
      <c r="H151" s="230">
        <v>0.5</v>
      </c>
      <c r="I151" s="231"/>
      <c r="J151" s="232">
        <f>ROUND(I151*H151,2)</f>
        <v>0</v>
      </c>
      <c r="K151" s="233"/>
      <c r="L151" s="234"/>
      <c r="M151" s="235" t="s">
        <v>19</v>
      </c>
      <c r="N151" s="236" t="s">
        <v>43</v>
      </c>
      <c r="O151" s="86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9" t="s">
        <v>517</v>
      </c>
      <c r="AT151" s="219" t="s">
        <v>140</v>
      </c>
      <c r="AU151" s="219" t="s">
        <v>80</v>
      </c>
      <c r="AY151" s="19" t="s">
        <v>128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9" t="s">
        <v>80</v>
      </c>
      <c r="BK151" s="220">
        <f>ROUND(I151*H151,2)</f>
        <v>0</v>
      </c>
      <c r="BL151" s="19" t="s">
        <v>430</v>
      </c>
      <c r="BM151" s="219" t="s">
        <v>2770</v>
      </c>
    </row>
    <row r="152" s="2" customFormat="1" ht="16.5" customHeight="1">
      <c r="A152" s="40"/>
      <c r="B152" s="41"/>
      <c r="C152" s="226" t="s">
        <v>636</v>
      </c>
      <c r="D152" s="226" t="s">
        <v>140</v>
      </c>
      <c r="E152" s="227" t="s">
        <v>2771</v>
      </c>
      <c r="F152" s="228" t="s">
        <v>2772</v>
      </c>
      <c r="G152" s="229" t="s">
        <v>622</v>
      </c>
      <c r="H152" s="230">
        <v>1</v>
      </c>
      <c r="I152" s="231"/>
      <c r="J152" s="232">
        <f>ROUND(I152*H152,2)</f>
        <v>0</v>
      </c>
      <c r="K152" s="233"/>
      <c r="L152" s="234"/>
      <c r="M152" s="235" t="s">
        <v>19</v>
      </c>
      <c r="N152" s="236" t="s">
        <v>43</v>
      </c>
      <c r="O152" s="86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517</v>
      </c>
      <c r="AT152" s="219" t="s">
        <v>140</v>
      </c>
      <c r="AU152" s="219" t="s">
        <v>80</v>
      </c>
      <c r="AY152" s="19" t="s">
        <v>128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80</v>
      </c>
      <c r="BK152" s="220">
        <f>ROUND(I152*H152,2)</f>
        <v>0</v>
      </c>
      <c r="BL152" s="19" t="s">
        <v>430</v>
      </c>
      <c r="BM152" s="219" t="s">
        <v>2773</v>
      </c>
    </row>
    <row r="153" s="2" customFormat="1" ht="16.5" customHeight="1">
      <c r="A153" s="40"/>
      <c r="B153" s="41"/>
      <c r="C153" s="207" t="s">
        <v>882</v>
      </c>
      <c r="D153" s="207" t="s">
        <v>131</v>
      </c>
      <c r="E153" s="208" t="s">
        <v>2774</v>
      </c>
      <c r="F153" s="209" t="s">
        <v>2775</v>
      </c>
      <c r="G153" s="210" t="s">
        <v>622</v>
      </c>
      <c r="H153" s="211">
        <v>1</v>
      </c>
      <c r="I153" s="212"/>
      <c r="J153" s="213">
        <f>ROUND(I153*H153,2)</f>
        <v>0</v>
      </c>
      <c r="K153" s="214"/>
      <c r="L153" s="46"/>
      <c r="M153" s="215" t="s">
        <v>19</v>
      </c>
      <c r="N153" s="216" t="s">
        <v>43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430</v>
      </c>
      <c r="AT153" s="219" t="s">
        <v>131</v>
      </c>
      <c r="AU153" s="219" t="s">
        <v>80</v>
      </c>
      <c r="AY153" s="19" t="s">
        <v>128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80</v>
      </c>
      <c r="BK153" s="220">
        <f>ROUND(I153*H153,2)</f>
        <v>0</v>
      </c>
      <c r="BL153" s="19" t="s">
        <v>430</v>
      </c>
      <c r="BM153" s="219" t="s">
        <v>2776</v>
      </c>
    </row>
    <row r="154" s="12" customFormat="1" ht="25.92" customHeight="1">
      <c r="A154" s="12"/>
      <c r="B154" s="191"/>
      <c r="C154" s="192"/>
      <c r="D154" s="193" t="s">
        <v>71</v>
      </c>
      <c r="E154" s="194" t="s">
        <v>2777</v>
      </c>
      <c r="F154" s="194" t="s">
        <v>463</v>
      </c>
      <c r="G154" s="192"/>
      <c r="H154" s="192"/>
      <c r="I154" s="195"/>
      <c r="J154" s="196">
        <f>BK154</f>
        <v>0</v>
      </c>
      <c r="K154" s="192"/>
      <c r="L154" s="197"/>
      <c r="M154" s="198"/>
      <c r="N154" s="199"/>
      <c r="O154" s="199"/>
      <c r="P154" s="200">
        <f>SUM(P155:P157)</f>
        <v>0</v>
      </c>
      <c r="Q154" s="199"/>
      <c r="R154" s="200">
        <f>SUM(R155:R157)</f>
        <v>0</v>
      </c>
      <c r="S154" s="199"/>
      <c r="T154" s="201">
        <f>SUM(T155:T157)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2" t="s">
        <v>80</v>
      </c>
      <c r="AT154" s="203" t="s">
        <v>71</v>
      </c>
      <c r="AU154" s="203" t="s">
        <v>72</v>
      </c>
      <c r="AY154" s="202" t="s">
        <v>128</v>
      </c>
      <c r="BK154" s="204">
        <f>SUM(BK155:BK157)</f>
        <v>0</v>
      </c>
    </row>
    <row r="155" s="2" customFormat="1" ht="16.5" customHeight="1">
      <c r="A155" s="40"/>
      <c r="B155" s="41"/>
      <c r="C155" s="207" t="s">
        <v>887</v>
      </c>
      <c r="D155" s="207" t="s">
        <v>131</v>
      </c>
      <c r="E155" s="208" t="s">
        <v>2778</v>
      </c>
      <c r="F155" s="209" t="s">
        <v>2779</v>
      </c>
      <c r="G155" s="210" t="s">
        <v>134</v>
      </c>
      <c r="H155" s="211">
        <v>40</v>
      </c>
      <c r="I155" s="212"/>
      <c r="J155" s="213">
        <f>ROUND(I155*H155,2)</f>
        <v>0</v>
      </c>
      <c r="K155" s="214"/>
      <c r="L155" s="46"/>
      <c r="M155" s="215" t="s">
        <v>19</v>
      </c>
      <c r="N155" s="216" t="s">
        <v>43</v>
      </c>
      <c r="O155" s="86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430</v>
      </c>
      <c r="AT155" s="219" t="s">
        <v>131</v>
      </c>
      <c r="AU155" s="219" t="s">
        <v>80</v>
      </c>
      <c r="AY155" s="19" t="s">
        <v>128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9" t="s">
        <v>80</v>
      </c>
      <c r="BK155" s="220">
        <f>ROUND(I155*H155,2)</f>
        <v>0</v>
      </c>
      <c r="BL155" s="19" t="s">
        <v>430</v>
      </c>
      <c r="BM155" s="219" t="s">
        <v>2780</v>
      </c>
    </row>
    <row r="156" s="2" customFormat="1" ht="16.5" customHeight="1">
      <c r="A156" s="40"/>
      <c r="B156" s="41"/>
      <c r="C156" s="207" t="s">
        <v>1492</v>
      </c>
      <c r="D156" s="207" t="s">
        <v>131</v>
      </c>
      <c r="E156" s="208" t="s">
        <v>2781</v>
      </c>
      <c r="F156" s="209" t="s">
        <v>2782</v>
      </c>
      <c r="G156" s="210" t="s">
        <v>134</v>
      </c>
      <c r="H156" s="211">
        <v>40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43</v>
      </c>
      <c r="O156" s="86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430</v>
      </c>
      <c r="AT156" s="219" t="s">
        <v>131</v>
      </c>
      <c r="AU156" s="219" t="s">
        <v>80</v>
      </c>
      <c r="AY156" s="19" t="s">
        <v>128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80</v>
      </c>
      <c r="BK156" s="220">
        <f>ROUND(I156*H156,2)</f>
        <v>0</v>
      </c>
      <c r="BL156" s="19" t="s">
        <v>430</v>
      </c>
      <c r="BM156" s="219" t="s">
        <v>2783</v>
      </c>
    </row>
    <row r="157" s="2" customFormat="1" ht="16.5" customHeight="1">
      <c r="A157" s="40"/>
      <c r="B157" s="41"/>
      <c r="C157" s="207" t="s">
        <v>907</v>
      </c>
      <c r="D157" s="207" t="s">
        <v>131</v>
      </c>
      <c r="E157" s="208" t="s">
        <v>2784</v>
      </c>
      <c r="F157" s="209" t="s">
        <v>2785</v>
      </c>
      <c r="G157" s="210" t="s">
        <v>524</v>
      </c>
      <c r="H157" s="211">
        <v>14</v>
      </c>
      <c r="I157" s="212"/>
      <c r="J157" s="213">
        <f>ROUND(I157*H157,2)</f>
        <v>0</v>
      </c>
      <c r="K157" s="214"/>
      <c r="L157" s="46"/>
      <c r="M157" s="286" t="s">
        <v>19</v>
      </c>
      <c r="N157" s="287" t="s">
        <v>43</v>
      </c>
      <c r="O157" s="240"/>
      <c r="P157" s="288">
        <f>O157*H157</f>
        <v>0</v>
      </c>
      <c r="Q157" s="288">
        <v>0</v>
      </c>
      <c r="R157" s="288">
        <f>Q157*H157</f>
        <v>0</v>
      </c>
      <c r="S157" s="288">
        <v>0</v>
      </c>
      <c r="T157" s="289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430</v>
      </c>
      <c r="AT157" s="219" t="s">
        <v>131</v>
      </c>
      <c r="AU157" s="219" t="s">
        <v>80</v>
      </c>
      <c r="AY157" s="19" t="s">
        <v>128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80</v>
      </c>
      <c r="BK157" s="220">
        <f>ROUND(I157*H157,2)</f>
        <v>0</v>
      </c>
      <c r="BL157" s="19" t="s">
        <v>430</v>
      </c>
      <c r="BM157" s="219" t="s">
        <v>2786</v>
      </c>
    </row>
    <row r="158" s="2" customFormat="1" ht="6.96" customHeight="1">
      <c r="A158" s="40"/>
      <c r="B158" s="61"/>
      <c r="C158" s="62"/>
      <c r="D158" s="62"/>
      <c r="E158" s="62"/>
      <c r="F158" s="62"/>
      <c r="G158" s="62"/>
      <c r="H158" s="62"/>
      <c r="I158" s="62"/>
      <c r="J158" s="62"/>
      <c r="K158" s="62"/>
      <c r="L158" s="46"/>
      <c r="M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</row>
  </sheetData>
  <sheetProtection sheet="1" autoFilter="0" formatColumns="0" formatRows="0" objects="1" scenarios="1" spinCount="100000" saltValue="8hR7vdOrn6V1DV4kWKLT/oGeQVPax7QKDdLbRYDdxuplpkwGYbeH6vdH3XFnfeaugRAWcVzrIHXIVaSAsY/Qpg==" hashValue="Ne18bGO0pNVxmkTIfP4+b87Q3om+1nu46ZGktygbMo/sfQ0C+dfCRGGOwc1b7e6oqjUlnQ0UrikAdvUDR8ew1A==" algorithmName="SHA-512" password="CC35"/>
  <autoFilter ref="C83:K15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úpravy objektu Brankovická 1044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2787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17. 5. 2022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ROUND((SUM(BE81:BE97)),  2)</f>
        <v>0</v>
      </c>
      <c r="G33" s="40"/>
      <c r="H33" s="40"/>
      <c r="I33" s="150">
        <v>0.20999999999999999</v>
      </c>
      <c r="J33" s="149">
        <f>ROUND(((SUM(BE81:BE97))*I33),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ROUND((SUM(BF81:BF97)),  2)</f>
        <v>0</v>
      </c>
      <c r="G34" s="40"/>
      <c r="H34" s="40"/>
      <c r="I34" s="150">
        <v>0.14999999999999999</v>
      </c>
      <c r="J34" s="149">
        <f>ROUND(((SUM(BF81:BF97))*I34),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ROUND((SUM(BG81:BG97)),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ROUND((SUM(BH81:BH97)),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ROUND((SUM(BI81:BI97)),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úpravy objektu Brankovická 1044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21708EZL - elektroslaboproud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Kolín V</v>
      </c>
      <c r="G52" s="42"/>
      <c r="H52" s="42"/>
      <c r="I52" s="34" t="s">
        <v>23</v>
      </c>
      <c r="J52" s="74" t="str">
        <f>IF(J12="","",J12)</f>
        <v>17. 5. 2022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Kolín, Karlovo nám. 78, Kolín I</v>
      </c>
      <c r="G54" s="42"/>
      <c r="H54" s="42"/>
      <c r="I54" s="34" t="s">
        <v>31</v>
      </c>
      <c r="J54" s="38" t="str">
        <f>E21</f>
        <v>Kutnohorská stavební projekce-ing. Martin Hádek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Martin Hádek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2788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2789</v>
      </c>
      <c r="E61" s="170"/>
      <c r="F61" s="170"/>
      <c r="G61" s="170"/>
      <c r="H61" s="170"/>
      <c r="I61" s="170"/>
      <c r="J61" s="171">
        <f>J93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113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Stavební úpravy objektu Brankovická 1044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21708EZL - elektroslaboproud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Kolín V</v>
      </c>
      <c r="G75" s="42"/>
      <c r="H75" s="42"/>
      <c r="I75" s="34" t="s">
        <v>23</v>
      </c>
      <c r="J75" s="74" t="str">
        <f>IF(J12="","",J12)</f>
        <v>17. 5. 2022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40.05" customHeight="1">
      <c r="A77" s="40"/>
      <c r="B77" s="41"/>
      <c r="C77" s="34" t="s">
        <v>25</v>
      </c>
      <c r="D77" s="42"/>
      <c r="E77" s="42"/>
      <c r="F77" s="29" t="str">
        <f>E15</f>
        <v>Město Kolín, Karlovo nám. 78, Kolín I</v>
      </c>
      <c r="G77" s="42"/>
      <c r="H77" s="42"/>
      <c r="I77" s="34" t="s">
        <v>31</v>
      </c>
      <c r="J77" s="38" t="str">
        <f>E21</f>
        <v>Kutnohorská stavební projekce-ing. Martin Hádek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ing. Martin Hádek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114</v>
      </c>
      <c r="D80" s="182" t="s">
        <v>57</v>
      </c>
      <c r="E80" s="182" t="s">
        <v>53</v>
      </c>
      <c r="F80" s="182" t="s">
        <v>54</v>
      </c>
      <c r="G80" s="182" t="s">
        <v>115</v>
      </c>
      <c r="H80" s="182" t="s">
        <v>116</v>
      </c>
      <c r="I80" s="182" t="s">
        <v>117</v>
      </c>
      <c r="J80" s="183" t="s">
        <v>103</v>
      </c>
      <c r="K80" s="184" t="s">
        <v>118</v>
      </c>
      <c r="L80" s="185"/>
      <c r="M80" s="94" t="s">
        <v>19</v>
      </c>
      <c r="N80" s="95" t="s">
        <v>42</v>
      </c>
      <c r="O80" s="95" t="s">
        <v>119</v>
      </c>
      <c r="P80" s="95" t="s">
        <v>120</v>
      </c>
      <c r="Q80" s="95" t="s">
        <v>121</v>
      </c>
      <c r="R80" s="95" t="s">
        <v>122</v>
      </c>
      <c r="S80" s="95" t="s">
        <v>123</v>
      </c>
      <c r="T80" s="96" t="s">
        <v>124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125</v>
      </c>
      <c r="D81" s="42"/>
      <c r="E81" s="42"/>
      <c r="F81" s="42"/>
      <c r="G81" s="42"/>
      <c r="H81" s="42"/>
      <c r="I81" s="42"/>
      <c r="J81" s="186">
        <f>BK81</f>
        <v>0</v>
      </c>
      <c r="K81" s="42"/>
      <c r="L81" s="46"/>
      <c r="M81" s="97"/>
      <c r="N81" s="187"/>
      <c r="O81" s="98"/>
      <c r="P81" s="188">
        <f>P82+P93</f>
        <v>0</v>
      </c>
      <c r="Q81" s="98"/>
      <c r="R81" s="188">
        <f>R82+R93</f>
        <v>0</v>
      </c>
      <c r="S81" s="98"/>
      <c r="T81" s="189">
        <f>T82+T93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104</v>
      </c>
      <c r="BK81" s="190">
        <f>BK82+BK93</f>
        <v>0</v>
      </c>
    </row>
    <row r="82" s="12" customFormat="1" ht="25.92" customHeight="1">
      <c r="A82" s="12"/>
      <c r="B82" s="191"/>
      <c r="C82" s="192"/>
      <c r="D82" s="193" t="s">
        <v>71</v>
      </c>
      <c r="E82" s="194" t="s">
        <v>2574</v>
      </c>
      <c r="F82" s="194" t="s">
        <v>2790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SUM(P83:P92)</f>
        <v>0</v>
      </c>
      <c r="Q82" s="199"/>
      <c r="R82" s="200">
        <f>SUM(R83:R92)</f>
        <v>0</v>
      </c>
      <c r="S82" s="199"/>
      <c r="T82" s="201">
        <f>SUM(T83:T92)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2" t="s">
        <v>80</v>
      </c>
      <c r="AT82" s="203" t="s">
        <v>71</v>
      </c>
      <c r="AU82" s="203" t="s">
        <v>72</v>
      </c>
      <c r="AY82" s="202" t="s">
        <v>128</v>
      </c>
      <c r="BK82" s="204">
        <f>SUM(BK83:BK92)</f>
        <v>0</v>
      </c>
    </row>
    <row r="83" s="2" customFormat="1" ht="16.5" customHeight="1">
      <c r="A83" s="40"/>
      <c r="B83" s="41"/>
      <c r="C83" s="226" t="s">
        <v>80</v>
      </c>
      <c r="D83" s="226" t="s">
        <v>140</v>
      </c>
      <c r="E83" s="227" t="s">
        <v>2576</v>
      </c>
      <c r="F83" s="228" t="s">
        <v>2791</v>
      </c>
      <c r="G83" s="229" t="s">
        <v>2578</v>
      </c>
      <c r="H83" s="230">
        <v>1</v>
      </c>
      <c r="I83" s="231"/>
      <c r="J83" s="232">
        <f>ROUND(I83*H83,2)</f>
        <v>0</v>
      </c>
      <c r="K83" s="233"/>
      <c r="L83" s="234"/>
      <c r="M83" s="235" t="s">
        <v>19</v>
      </c>
      <c r="N83" s="236" t="s">
        <v>43</v>
      </c>
      <c r="O83" s="86"/>
      <c r="P83" s="217">
        <f>O83*H83</f>
        <v>0</v>
      </c>
      <c r="Q83" s="217">
        <v>0</v>
      </c>
      <c r="R83" s="217">
        <f>Q83*H83</f>
        <v>0</v>
      </c>
      <c r="S83" s="217">
        <v>0</v>
      </c>
      <c r="T83" s="218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9" t="s">
        <v>517</v>
      </c>
      <c r="AT83" s="219" t="s">
        <v>140</v>
      </c>
      <c r="AU83" s="219" t="s">
        <v>80</v>
      </c>
      <c r="AY83" s="19" t="s">
        <v>128</v>
      </c>
      <c r="BE83" s="220">
        <f>IF(N83="základní",J83,0)</f>
        <v>0</v>
      </c>
      <c r="BF83" s="220">
        <f>IF(N83="snížená",J83,0)</f>
        <v>0</v>
      </c>
      <c r="BG83" s="220">
        <f>IF(N83="zákl. přenesená",J83,0)</f>
        <v>0</v>
      </c>
      <c r="BH83" s="220">
        <f>IF(N83="sníž. přenesená",J83,0)</f>
        <v>0</v>
      </c>
      <c r="BI83" s="220">
        <f>IF(N83="nulová",J83,0)</f>
        <v>0</v>
      </c>
      <c r="BJ83" s="19" t="s">
        <v>80</v>
      </c>
      <c r="BK83" s="220">
        <f>ROUND(I83*H83,2)</f>
        <v>0</v>
      </c>
      <c r="BL83" s="19" t="s">
        <v>430</v>
      </c>
      <c r="BM83" s="219" t="s">
        <v>2792</v>
      </c>
    </row>
    <row r="84" s="2" customFormat="1" ht="16.5" customHeight="1">
      <c r="A84" s="40"/>
      <c r="B84" s="41"/>
      <c r="C84" s="226" t="s">
        <v>82</v>
      </c>
      <c r="D84" s="226" t="s">
        <v>140</v>
      </c>
      <c r="E84" s="227" t="s">
        <v>2580</v>
      </c>
      <c r="F84" s="228" t="s">
        <v>2793</v>
      </c>
      <c r="G84" s="229" t="s">
        <v>2578</v>
      </c>
      <c r="H84" s="230">
        <v>1</v>
      </c>
      <c r="I84" s="231"/>
      <c r="J84" s="232">
        <f>ROUND(I84*H84,2)</f>
        <v>0</v>
      </c>
      <c r="K84" s="233"/>
      <c r="L84" s="234"/>
      <c r="M84" s="235" t="s">
        <v>19</v>
      </c>
      <c r="N84" s="236" t="s">
        <v>43</v>
      </c>
      <c r="O84" s="86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9" t="s">
        <v>517</v>
      </c>
      <c r="AT84" s="219" t="s">
        <v>140</v>
      </c>
      <c r="AU84" s="219" t="s">
        <v>80</v>
      </c>
      <c r="AY84" s="19" t="s">
        <v>128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19" t="s">
        <v>80</v>
      </c>
      <c r="BK84" s="220">
        <f>ROUND(I84*H84,2)</f>
        <v>0</v>
      </c>
      <c r="BL84" s="19" t="s">
        <v>430</v>
      </c>
      <c r="BM84" s="219" t="s">
        <v>2794</v>
      </c>
    </row>
    <row r="85" s="2" customFormat="1" ht="16.5" customHeight="1">
      <c r="A85" s="40"/>
      <c r="B85" s="41"/>
      <c r="C85" s="226" t="s">
        <v>487</v>
      </c>
      <c r="D85" s="226" t="s">
        <v>140</v>
      </c>
      <c r="E85" s="227" t="s">
        <v>2583</v>
      </c>
      <c r="F85" s="228" t="s">
        <v>2795</v>
      </c>
      <c r="G85" s="229" t="s">
        <v>2578</v>
      </c>
      <c r="H85" s="230">
        <v>2</v>
      </c>
      <c r="I85" s="231"/>
      <c r="J85" s="232">
        <f>ROUND(I85*H85,2)</f>
        <v>0</v>
      </c>
      <c r="K85" s="233"/>
      <c r="L85" s="234"/>
      <c r="M85" s="235" t="s">
        <v>19</v>
      </c>
      <c r="N85" s="236" t="s">
        <v>43</v>
      </c>
      <c r="O85" s="86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9" t="s">
        <v>517</v>
      </c>
      <c r="AT85" s="219" t="s">
        <v>140</v>
      </c>
      <c r="AU85" s="219" t="s">
        <v>80</v>
      </c>
      <c r="AY85" s="19" t="s">
        <v>128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19" t="s">
        <v>80</v>
      </c>
      <c r="BK85" s="220">
        <f>ROUND(I85*H85,2)</f>
        <v>0</v>
      </c>
      <c r="BL85" s="19" t="s">
        <v>430</v>
      </c>
      <c r="BM85" s="219" t="s">
        <v>2796</v>
      </c>
    </row>
    <row r="86" s="2" customFormat="1" ht="16.5" customHeight="1">
      <c r="A86" s="40"/>
      <c r="B86" s="41"/>
      <c r="C86" s="226" t="s">
        <v>430</v>
      </c>
      <c r="D86" s="226" t="s">
        <v>140</v>
      </c>
      <c r="E86" s="227" t="s">
        <v>2586</v>
      </c>
      <c r="F86" s="228" t="s">
        <v>2797</v>
      </c>
      <c r="G86" s="229" t="s">
        <v>2578</v>
      </c>
      <c r="H86" s="230">
        <v>2</v>
      </c>
      <c r="I86" s="231"/>
      <c r="J86" s="232">
        <f>ROUND(I86*H86,2)</f>
        <v>0</v>
      </c>
      <c r="K86" s="233"/>
      <c r="L86" s="234"/>
      <c r="M86" s="235" t="s">
        <v>19</v>
      </c>
      <c r="N86" s="236" t="s">
        <v>43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517</v>
      </c>
      <c r="AT86" s="219" t="s">
        <v>140</v>
      </c>
      <c r="AU86" s="219" t="s">
        <v>80</v>
      </c>
      <c r="AY86" s="19" t="s">
        <v>128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9" t="s">
        <v>80</v>
      </c>
      <c r="BK86" s="220">
        <f>ROUND(I86*H86,2)</f>
        <v>0</v>
      </c>
      <c r="BL86" s="19" t="s">
        <v>430</v>
      </c>
      <c r="BM86" s="219" t="s">
        <v>2798</v>
      </c>
    </row>
    <row r="87" s="2" customFormat="1" ht="16.5" customHeight="1">
      <c r="A87" s="40"/>
      <c r="B87" s="41"/>
      <c r="C87" s="226" t="s">
        <v>152</v>
      </c>
      <c r="D87" s="226" t="s">
        <v>140</v>
      </c>
      <c r="E87" s="227" t="s">
        <v>2589</v>
      </c>
      <c r="F87" s="228" t="s">
        <v>2799</v>
      </c>
      <c r="G87" s="229" t="s">
        <v>2578</v>
      </c>
      <c r="H87" s="230">
        <v>8</v>
      </c>
      <c r="I87" s="231"/>
      <c r="J87" s="232">
        <f>ROUND(I87*H87,2)</f>
        <v>0</v>
      </c>
      <c r="K87" s="233"/>
      <c r="L87" s="234"/>
      <c r="M87" s="235" t="s">
        <v>19</v>
      </c>
      <c r="N87" s="236" t="s">
        <v>43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517</v>
      </c>
      <c r="AT87" s="219" t="s">
        <v>140</v>
      </c>
      <c r="AU87" s="219" t="s">
        <v>80</v>
      </c>
      <c r="AY87" s="19" t="s">
        <v>128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9" t="s">
        <v>80</v>
      </c>
      <c r="BK87" s="220">
        <f>ROUND(I87*H87,2)</f>
        <v>0</v>
      </c>
      <c r="BL87" s="19" t="s">
        <v>430</v>
      </c>
      <c r="BM87" s="219" t="s">
        <v>2800</v>
      </c>
    </row>
    <row r="88" s="2" customFormat="1" ht="16.5" customHeight="1">
      <c r="A88" s="40"/>
      <c r="B88" s="41"/>
      <c r="C88" s="226" t="s">
        <v>160</v>
      </c>
      <c r="D88" s="226" t="s">
        <v>140</v>
      </c>
      <c r="E88" s="227" t="s">
        <v>2592</v>
      </c>
      <c r="F88" s="228" t="s">
        <v>2801</v>
      </c>
      <c r="G88" s="229" t="s">
        <v>2578</v>
      </c>
      <c r="H88" s="230">
        <v>1</v>
      </c>
      <c r="I88" s="231"/>
      <c r="J88" s="232">
        <f>ROUND(I88*H88,2)</f>
        <v>0</v>
      </c>
      <c r="K88" s="233"/>
      <c r="L88" s="234"/>
      <c r="M88" s="235" t="s">
        <v>19</v>
      </c>
      <c r="N88" s="236" t="s">
        <v>43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517</v>
      </c>
      <c r="AT88" s="219" t="s">
        <v>140</v>
      </c>
      <c r="AU88" s="219" t="s">
        <v>80</v>
      </c>
      <c r="AY88" s="19" t="s">
        <v>128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80</v>
      </c>
      <c r="BK88" s="220">
        <f>ROUND(I88*H88,2)</f>
        <v>0</v>
      </c>
      <c r="BL88" s="19" t="s">
        <v>430</v>
      </c>
      <c r="BM88" s="219" t="s">
        <v>2802</v>
      </c>
    </row>
    <row r="89" s="2" customFormat="1" ht="16.5" customHeight="1">
      <c r="A89" s="40"/>
      <c r="B89" s="41"/>
      <c r="C89" s="226" t="s">
        <v>510</v>
      </c>
      <c r="D89" s="226" t="s">
        <v>140</v>
      </c>
      <c r="E89" s="227" t="s">
        <v>2595</v>
      </c>
      <c r="F89" s="228" t="s">
        <v>2803</v>
      </c>
      <c r="G89" s="229" t="s">
        <v>2578</v>
      </c>
      <c r="H89" s="230">
        <v>1</v>
      </c>
      <c r="I89" s="231"/>
      <c r="J89" s="232">
        <f>ROUND(I89*H89,2)</f>
        <v>0</v>
      </c>
      <c r="K89" s="233"/>
      <c r="L89" s="234"/>
      <c r="M89" s="235" t="s">
        <v>19</v>
      </c>
      <c r="N89" s="236" t="s">
        <v>43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517</v>
      </c>
      <c r="AT89" s="219" t="s">
        <v>140</v>
      </c>
      <c r="AU89" s="219" t="s">
        <v>80</v>
      </c>
      <c r="AY89" s="19" t="s">
        <v>128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80</v>
      </c>
      <c r="BK89" s="220">
        <f>ROUND(I89*H89,2)</f>
        <v>0</v>
      </c>
      <c r="BL89" s="19" t="s">
        <v>430</v>
      </c>
      <c r="BM89" s="219" t="s">
        <v>2804</v>
      </c>
    </row>
    <row r="90" s="2" customFormat="1" ht="16.5" customHeight="1">
      <c r="A90" s="40"/>
      <c r="B90" s="41"/>
      <c r="C90" s="226" t="s">
        <v>517</v>
      </c>
      <c r="D90" s="226" t="s">
        <v>140</v>
      </c>
      <c r="E90" s="227" t="s">
        <v>2598</v>
      </c>
      <c r="F90" s="228" t="s">
        <v>2805</v>
      </c>
      <c r="G90" s="229" t="s">
        <v>2578</v>
      </c>
      <c r="H90" s="230">
        <v>1</v>
      </c>
      <c r="I90" s="231"/>
      <c r="J90" s="232">
        <f>ROUND(I90*H90,2)</f>
        <v>0</v>
      </c>
      <c r="K90" s="233"/>
      <c r="L90" s="234"/>
      <c r="M90" s="235" t="s">
        <v>19</v>
      </c>
      <c r="N90" s="236" t="s">
        <v>43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517</v>
      </c>
      <c r="AT90" s="219" t="s">
        <v>140</v>
      </c>
      <c r="AU90" s="219" t="s">
        <v>80</v>
      </c>
      <c r="AY90" s="19" t="s">
        <v>128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80</v>
      </c>
      <c r="BK90" s="220">
        <f>ROUND(I90*H90,2)</f>
        <v>0</v>
      </c>
      <c r="BL90" s="19" t="s">
        <v>430</v>
      </c>
      <c r="BM90" s="219" t="s">
        <v>2806</v>
      </c>
    </row>
    <row r="91" s="2" customFormat="1" ht="16.5" customHeight="1">
      <c r="A91" s="40"/>
      <c r="B91" s="41"/>
      <c r="C91" s="226" t="s">
        <v>176</v>
      </c>
      <c r="D91" s="226" t="s">
        <v>140</v>
      </c>
      <c r="E91" s="227" t="s">
        <v>2601</v>
      </c>
      <c r="F91" s="228" t="s">
        <v>2807</v>
      </c>
      <c r="G91" s="229" t="s">
        <v>134</v>
      </c>
      <c r="H91" s="230">
        <v>120</v>
      </c>
      <c r="I91" s="231"/>
      <c r="J91" s="232">
        <f>ROUND(I91*H91,2)</f>
        <v>0</v>
      </c>
      <c r="K91" s="233"/>
      <c r="L91" s="234"/>
      <c r="M91" s="235" t="s">
        <v>19</v>
      </c>
      <c r="N91" s="236" t="s">
        <v>43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517</v>
      </c>
      <c r="AT91" s="219" t="s">
        <v>140</v>
      </c>
      <c r="AU91" s="219" t="s">
        <v>80</v>
      </c>
      <c r="AY91" s="19" t="s">
        <v>128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80</v>
      </c>
      <c r="BK91" s="220">
        <f>ROUND(I91*H91,2)</f>
        <v>0</v>
      </c>
      <c r="BL91" s="19" t="s">
        <v>430</v>
      </c>
      <c r="BM91" s="219" t="s">
        <v>2808</v>
      </c>
    </row>
    <row r="92" s="2" customFormat="1" ht="16.5" customHeight="1">
      <c r="A92" s="40"/>
      <c r="B92" s="41"/>
      <c r="C92" s="226" t="s">
        <v>181</v>
      </c>
      <c r="D92" s="226" t="s">
        <v>140</v>
      </c>
      <c r="E92" s="227" t="s">
        <v>2604</v>
      </c>
      <c r="F92" s="228" t="s">
        <v>2809</v>
      </c>
      <c r="G92" s="229" t="s">
        <v>622</v>
      </c>
      <c r="H92" s="230">
        <v>1</v>
      </c>
      <c r="I92" s="231"/>
      <c r="J92" s="232">
        <f>ROUND(I92*H92,2)</f>
        <v>0</v>
      </c>
      <c r="K92" s="233"/>
      <c r="L92" s="234"/>
      <c r="M92" s="235" t="s">
        <v>19</v>
      </c>
      <c r="N92" s="236" t="s">
        <v>43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517</v>
      </c>
      <c r="AT92" s="219" t="s">
        <v>140</v>
      </c>
      <c r="AU92" s="219" t="s">
        <v>80</v>
      </c>
      <c r="AY92" s="19" t="s">
        <v>128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80</v>
      </c>
      <c r="BK92" s="220">
        <f>ROUND(I92*H92,2)</f>
        <v>0</v>
      </c>
      <c r="BL92" s="19" t="s">
        <v>430</v>
      </c>
      <c r="BM92" s="219" t="s">
        <v>2810</v>
      </c>
    </row>
    <row r="93" s="12" customFormat="1" ht="25.92" customHeight="1">
      <c r="A93" s="12"/>
      <c r="B93" s="191"/>
      <c r="C93" s="192"/>
      <c r="D93" s="193" t="s">
        <v>71</v>
      </c>
      <c r="E93" s="194" t="s">
        <v>2619</v>
      </c>
      <c r="F93" s="194" t="s">
        <v>2811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SUM(P94:P97)</f>
        <v>0</v>
      </c>
      <c r="Q93" s="199"/>
      <c r="R93" s="200">
        <f>SUM(R94:R97)</f>
        <v>0</v>
      </c>
      <c r="S93" s="199"/>
      <c r="T93" s="201">
        <f>SUM(T94:T97)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80</v>
      </c>
      <c r="AT93" s="203" t="s">
        <v>71</v>
      </c>
      <c r="AU93" s="203" t="s">
        <v>72</v>
      </c>
      <c r="AY93" s="202" t="s">
        <v>128</v>
      </c>
      <c r="BK93" s="204">
        <f>SUM(BK94:BK97)</f>
        <v>0</v>
      </c>
    </row>
    <row r="94" s="2" customFormat="1" ht="16.5" customHeight="1">
      <c r="A94" s="40"/>
      <c r="B94" s="41"/>
      <c r="C94" s="207" t="s">
        <v>186</v>
      </c>
      <c r="D94" s="207" t="s">
        <v>131</v>
      </c>
      <c r="E94" s="208" t="s">
        <v>2607</v>
      </c>
      <c r="F94" s="209" t="s">
        <v>2812</v>
      </c>
      <c r="G94" s="210" t="s">
        <v>19</v>
      </c>
      <c r="H94" s="211">
        <v>1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43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430</v>
      </c>
      <c r="AT94" s="219" t="s">
        <v>131</v>
      </c>
      <c r="AU94" s="219" t="s">
        <v>80</v>
      </c>
      <c r="AY94" s="19" t="s">
        <v>128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80</v>
      </c>
      <c r="BK94" s="220">
        <f>ROUND(I94*H94,2)</f>
        <v>0</v>
      </c>
      <c r="BL94" s="19" t="s">
        <v>430</v>
      </c>
      <c r="BM94" s="219" t="s">
        <v>2813</v>
      </c>
    </row>
    <row r="95" s="2" customFormat="1" ht="16.5" customHeight="1">
      <c r="A95" s="40"/>
      <c r="B95" s="41"/>
      <c r="C95" s="207" t="s">
        <v>191</v>
      </c>
      <c r="D95" s="207" t="s">
        <v>131</v>
      </c>
      <c r="E95" s="208" t="s">
        <v>2610</v>
      </c>
      <c r="F95" s="209" t="s">
        <v>2814</v>
      </c>
      <c r="G95" s="210" t="s">
        <v>19</v>
      </c>
      <c r="H95" s="211">
        <v>1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43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430</v>
      </c>
      <c r="AT95" s="219" t="s">
        <v>131</v>
      </c>
      <c r="AU95" s="219" t="s">
        <v>80</v>
      </c>
      <c r="AY95" s="19" t="s">
        <v>128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80</v>
      </c>
      <c r="BK95" s="220">
        <f>ROUND(I95*H95,2)</f>
        <v>0</v>
      </c>
      <c r="BL95" s="19" t="s">
        <v>430</v>
      </c>
      <c r="BM95" s="219" t="s">
        <v>2815</v>
      </c>
    </row>
    <row r="96" s="2" customFormat="1" ht="16.5" customHeight="1">
      <c r="A96" s="40"/>
      <c r="B96" s="41"/>
      <c r="C96" s="207" t="s">
        <v>198</v>
      </c>
      <c r="D96" s="207" t="s">
        <v>131</v>
      </c>
      <c r="E96" s="208" t="s">
        <v>2613</v>
      </c>
      <c r="F96" s="209" t="s">
        <v>2816</v>
      </c>
      <c r="G96" s="210" t="s">
        <v>19</v>
      </c>
      <c r="H96" s="211">
        <v>1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43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430</v>
      </c>
      <c r="AT96" s="219" t="s">
        <v>131</v>
      </c>
      <c r="AU96" s="219" t="s">
        <v>80</v>
      </c>
      <c r="AY96" s="19" t="s">
        <v>128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80</v>
      </c>
      <c r="BK96" s="220">
        <f>ROUND(I96*H96,2)</f>
        <v>0</v>
      </c>
      <c r="BL96" s="19" t="s">
        <v>430</v>
      </c>
      <c r="BM96" s="219" t="s">
        <v>2817</v>
      </c>
    </row>
    <row r="97" s="2" customFormat="1" ht="16.5" customHeight="1">
      <c r="A97" s="40"/>
      <c r="B97" s="41"/>
      <c r="C97" s="207" t="s">
        <v>208</v>
      </c>
      <c r="D97" s="207" t="s">
        <v>131</v>
      </c>
      <c r="E97" s="208" t="s">
        <v>2616</v>
      </c>
      <c r="F97" s="209" t="s">
        <v>2751</v>
      </c>
      <c r="G97" s="210" t="s">
        <v>19</v>
      </c>
      <c r="H97" s="211">
        <v>100</v>
      </c>
      <c r="I97" s="212"/>
      <c r="J97" s="213">
        <f>ROUND(I97*H97,2)</f>
        <v>0</v>
      </c>
      <c r="K97" s="214"/>
      <c r="L97" s="46"/>
      <c r="M97" s="286" t="s">
        <v>19</v>
      </c>
      <c r="N97" s="287" t="s">
        <v>43</v>
      </c>
      <c r="O97" s="240"/>
      <c r="P97" s="288">
        <f>O97*H97</f>
        <v>0</v>
      </c>
      <c r="Q97" s="288">
        <v>0</v>
      </c>
      <c r="R97" s="288">
        <f>Q97*H97</f>
        <v>0</v>
      </c>
      <c r="S97" s="288">
        <v>0</v>
      </c>
      <c r="T97" s="289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430</v>
      </c>
      <c r="AT97" s="219" t="s">
        <v>131</v>
      </c>
      <c r="AU97" s="219" t="s">
        <v>80</v>
      </c>
      <c r="AY97" s="19" t="s">
        <v>128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80</v>
      </c>
      <c r="BK97" s="220">
        <f>ROUND(I97*H97,2)</f>
        <v>0</v>
      </c>
      <c r="BL97" s="19" t="s">
        <v>430</v>
      </c>
      <c r="BM97" s="219" t="s">
        <v>2818</v>
      </c>
    </row>
    <row r="98" s="2" customFormat="1" ht="6.96" customHeight="1">
      <c r="A98" s="40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46"/>
      <c r="M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</sheetData>
  <sheetProtection sheet="1" autoFilter="0" formatColumns="0" formatRows="0" objects="1" scenarios="1" spinCount="100000" saltValue="354vu32+fo1oEyuuqaja6BwJNi+MUowhokhxEdjmLW2nLQYBpUV6qBTEW+ClI9l0V01xHmLNMahed3LkabhOrw==" hashValue="dyUnFaxGl64ypRR/evyVekvXgwxWb33q1o1JjVT6rwddNEK2Nmi6cQe5NDv+AeNXK7v8r+sxX/KiNOdcEPaqPA==" algorithmName="SHA-512" password="CC35"/>
  <autoFilter ref="C80:K9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úpravy objektu Brankovická 1044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2819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17. 5. 2022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ROUND((SUM(BE82:BE93)),  2)</f>
        <v>0</v>
      </c>
      <c r="G33" s="40"/>
      <c r="H33" s="40"/>
      <c r="I33" s="150">
        <v>0.20999999999999999</v>
      </c>
      <c r="J33" s="149">
        <f>ROUND(((SUM(BE82:BE93))*I33),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ROUND((SUM(BF82:BF93)),  2)</f>
        <v>0</v>
      </c>
      <c r="G34" s="40"/>
      <c r="H34" s="40"/>
      <c r="I34" s="150">
        <v>0.14999999999999999</v>
      </c>
      <c r="J34" s="149">
        <f>ROUND(((SUM(BF82:BF93))*I34),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ROUND((SUM(BG82:BG93)),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ROUND((SUM(BH82:BH93)),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ROUND((SUM(BI82:BI93)),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úpravy objektu Brankovická 1044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21708VRN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Kolín V</v>
      </c>
      <c r="G52" s="42"/>
      <c r="H52" s="42"/>
      <c r="I52" s="34" t="s">
        <v>23</v>
      </c>
      <c r="J52" s="74" t="str">
        <f>IF(J12="","",J12)</f>
        <v>17. 5. 2022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Kolín, Karlovo nám. 78, Kolín I</v>
      </c>
      <c r="G54" s="42"/>
      <c r="H54" s="42"/>
      <c r="I54" s="34" t="s">
        <v>31</v>
      </c>
      <c r="J54" s="38" t="str">
        <f>E21</f>
        <v>Kutnohorská stavební projekce-ing. Martin Hádek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Martin Hádek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2820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2821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2822</v>
      </c>
      <c r="E62" s="176"/>
      <c r="F62" s="176"/>
      <c r="G62" s="176"/>
      <c r="H62" s="176"/>
      <c r="I62" s="176"/>
      <c r="J62" s="177">
        <f>J87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113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Stavební úpravy objektu Brankovická 1044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99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21708VRN - vedlejší rozpočtové náklady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Kolín V</v>
      </c>
      <c r="G76" s="42"/>
      <c r="H76" s="42"/>
      <c r="I76" s="34" t="s">
        <v>23</v>
      </c>
      <c r="J76" s="74" t="str">
        <f>IF(J12="","",J12)</f>
        <v>17. 5. 2022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25</v>
      </c>
      <c r="D78" s="42"/>
      <c r="E78" s="42"/>
      <c r="F78" s="29" t="str">
        <f>E15</f>
        <v>Město Kolín, Karlovo nám. 78, Kolín I</v>
      </c>
      <c r="G78" s="42"/>
      <c r="H78" s="42"/>
      <c r="I78" s="34" t="s">
        <v>31</v>
      </c>
      <c r="J78" s="38" t="str">
        <f>E21</f>
        <v>Kutnohorská stavební projekce-ing. Martin Hádek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>ing. Martin Hádek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114</v>
      </c>
      <c r="D81" s="182" t="s">
        <v>57</v>
      </c>
      <c r="E81" s="182" t="s">
        <v>53</v>
      </c>
      <c r="F81" s="182" t="s">
        <v>54</v>
      </c>
      <c r="G81" s="182" t="s">
        <v>115</v>
      </c>
      <c r="H81" s="182" t="s">
        <v>116</v>
      </c>
      <c r="I81" s="182" t="s">
        <v>117</v>
      </c>
      <c r="J81" s="183" t="s">
        <v>103</v>
      </c>
      <c r="K81" s="184" t="s">
        <v>118</v>
      </c>
      <c r="L81" s="185"/>
      <c r="M81" s="94" t="s">
        <v>19</v>
      </c>
      <c r="N81" s="95" t="s">
        <v>42</v>
      </c>
      <c r="O81" s="95" t="s">
        <v>119</v>
      </c>
      <c r="P81" s="95" t="s">
        <v>120</v>
      </c>
      <c r="Q81" s="95" t="s">
        <v>121</v>
      </c>
      <c r="R81" s="95" t="s">
        <v>122</v>
      </c>
      <c r="S81" s="95" t="s">
        <v>123</v>
      </c>
      <c r="T81" s="96" t="s">
        <v>124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125</v>
      </c>
      <c r="D82" s="42"/>
      <c r="E82" s="42"/>
      <c r="F82" s="42"/>
      <c r="G82" s="42"/>
      <c r="H82" s="42"/>
      <c r="I82" s="42"/>
      <c r="J82" s="186">
        <f>BK82</f>
        <v>0</v>
      </c>
      <c r="K82" s="42"/>
      <c r="L82" s="46"/>
      <c r="M82" s="97"/>
      <c r="N82" s="187"/>
      <c r="O82" s="98"/>
      <c r="P82" s="188">
        <f>P83</f>
        <v>0</v>
      </c>
      <c r="Q82" s="98"/>
      <c r="R82" s="188">
        <f>R83</f>
        <v>0</v>
      </c>
      <c r="S82" s="98"/>
      <c r="T82" s="189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104</v>
      </c>
      <c r="BK82" s="190">
        <f>BK83</f>
        <v>0</v>
      </c>
    </row>
    <row r="83" s="12" customFormat="1" ht="25.92" customHeight="1">
      <c r="A83" s="12"/>
      <c r="B83" s="191"/>
      <c r="C83" s="192"/>
      <c r="D83" s="193" t="s">
        <v>71</v>
      </c>
      <c r="E83" s="194" t="s">
        <v>2823</v>
      </c>
      <c r="F83" s="194" t="s">
        <v>2824</v>
      </c>
      <c r="G83" s="192"/>
      <c r="H83" s="192"/>
      <c r="I83" s="195"/>
      <c r="J83" s="196">
        <f>BK83</f>
        <v>0</v>
      </c>
      <c r="K83" s="192"/>
      <c r="L83" s="197"/>
      <c r="M83" s="198"/>
      <c r="N83" s="199"/>
      <c r="O83" s="199"/>
      <c r="P83" s="200">
        <f>P84+P87</f>
        <v>0</v>
      </c>
      <c r="Q83" s="199"/>
      <c r="R83" s="200">
        <f>R84+R87</f>
        <v>0</v>
      </c>
      <c r="S83" s="199"/>
      <c r="T83" s="201">
        <f>T84+T87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152</v>
      </c>
      <c r="AT83" s="203" t="s">
        <v>71</v>
      </c>
      <c r="AU83" s="203" t="s">
        <v>72</v>
      </c>
      <c r="AY83" s="202" t="s">
        <v>128</v>
      </c>
      <c r="BK83" s="204">
        <f>BK84+BK87</f>
        <v>0</v>
      </c>
    </row>
    <row r="84" s="12" customFormat="1" ht="22.8" customHeight="1">
      <c r="A84" s="12"/>
      <c r="B84" s="191"/>
      <c r="C84" s="192"/>
      <c r="D84" s="193" t="s">
        <v>71</v>
      </c>
      <c r="E84" s="205" t="s">
        <v>2825</v>
      </c>
      <c r="F84" s="205" t="s">
        <v>2826</v>
      </c>
      <c r="G84" s="192"/>
      <c r="H84" s="192"/>
      <c r="I84" s="195"/>
      <c r="J84" s="206">
        <f>BK84</f>
        <v>0</v>
      </c>
      <c r="K84" s="192"/>
      <c r="L84" s="197"/>
      <c r="M84" s="198"/>
      <c r="N84" s="199"/>
      <c r="O84" s="199"/>
      <c r="P84" s="200">
        <f>SUM(P85:P86)</f>
        <v>0</v>
      </c>
      <c r="Q84" s="199"/>
      <c r="R84" s="200">
        <f>SUM(R85:R86)</f>
        <v>0</v>
      </c>
      <c r="S84" s="199"/>
      <c r="T84" s="201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152</v>
      </c>
      <c r="AT84" s="203" t="s">
        <v>71</v>
      </c>
      <c r="AU84" s="203" t="s">
        <v>80</v>
      </c>
      <c r="AY84" s="202" t="s">
        <v>128</v>
      </c>
      <c r="BK84" s="204">
        <f>SUM(BK85:BK86)</f>
        <v>0</v>
      </c>
    </row>
    <row r="85" s="2" customFormat="1" ht="16.5" customHeight="1">
      <c r="A85" s="40"/>
      <c r="B85" s="41"/>
      <c r="C85" s="207" t="s">
        <v>82</v>
      </c>
      <c r="D85" s="207" t="s">
        <v>131</v>
      </c>
      <c r="E85" s="208" t="s">
        <v>2827</v>
      </c>
      <c r="F85" s="209" t="s">
        <v>2828</v>
      </c>
      <c r="G85" s="210" t="s">
        <v>622</v>
      </c>
      <c r="H85" s="211">
        <v>1</v>
      </c>
      <c r="I85" s="212"/>
      <c r="J85" s="213">
        <f>ROUND(I85*H85,2)</f>
        <v>0</v>
      </c>
      <c r="K85" s="214"/>
      <c r="L85" s="46"/>
      <c r="M85" s="215" t="s">
        <v>19</v>
      </c>
      <c r="N85" s="216" t="s">
        <v>43</v>
      </c>
      <c r="O85" s="86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9" t="s">
        <v>2829</v>
      </c>
      <c r="AT85" s="219" t="s">
        <v>131</v>
      </c>
      <c r="AU85" s="219" t="s">
        <v>82</v>
      </c>
      <c r="AY85" s="19" t="s">
        <v>128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19" t="s">
        <v>80</v>
      </c>
      <c r="BK85" s="220">
        <f>ROUND(I85*H85,2)</f>
        <v>0</v>
      </c>
      <c r="BL85" s="19" t="s">
        <v>2829</v>
      </c>
      <c r="BM85" s="219" t="s">
        <v>2830</v>
      </c>
    </row>
    <row r="86" s="2" customFormat="1">
      <c r="A86" s="40"/>
      <c r="B86" s="41"/>
      <c r="C86" s="42"/>
      <c r="D86" s="221" t="s">
        <v>137</v>
      </c>
      <c r="E86" s="42"/>
      <c r="F86" s="222" t="s">
        <v>2831</v>
      </c>
      <c r="G86" s="42"/>
      <c r="H86" s="42"/>
      <c r="I86" s="223"/>
      <c r="J86" s="42"/>
      <c r="K86" s="42"/>
      <c r="L86" s="46"/>
      <c r="M86" s="224"/>
      <c r="N86" s="22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137</v>
      </c>
      <c r="AU86" s="19" t="s">
        <v>82</v>
      </c>
    </row>
    <row r="87" s="12" customFormat="1" ht="22.8" customHeight="1">
      <c r="A87" s="12"/>
      <c r="B87" s="191"/>
      <c r="C87" s="192"/>
      <c r="D87" s="193" t="s">
        <v>71</v>
      </c>
      <c r="E87" s="205" t="s">
        <v>2832</v>
      </c>
      <c r="F87" s="205" t="s">
        <v>2833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SUM(P88:P93)</f>
        <v>0</v>
      </c>
      <c r="Q87" s="199"/>
      <c r="R87" s="200">
        <f>SUM(R88:R93)</f>
        <v>0</v>
      </c>
      <c r="S87" s="199"/>
      <c r="T87" s="201">
        <f>SUM(T88:T93)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152</v>
      </c>
      <c r="AT87" s="203" t="s">
        <v>71</v>
      </c>
      <c r="AU87" s="203" t="s">
        <v>80</v>
      </c>
      <c r="AY87" s="202" t="s">
        <v>128</v>
      </c>
      <c r="BK87" s="204">
        <f>SUM(BK88:BK93)</f>
        <v>0</v>
      </c>
    </row>
    <row r="88" s="2" customFormat="1" ht="16.5" customHeight="1">
      <c r="A88" s="40"/>
      <c r="B88" s="41"/>
      <c r="C88" s="207" t="s">
        <v>487</v>
      </c>
      <c r="D88" s="207" t="s">
        <v>131</v>
      </c>
      <c r="E88" s="208" t="s">
        <v>2834</v>
      </c>
      <c r="F88" s="209" t="s">
        <v>2835</v>
      </c>
      <c r="G88" s="210" t="s">
        <v>2836</v>
      </c>
      <c r="H88" s="211">
        <v>1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43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2829</v>
      </c>
      <c r="AT88" s="219" t="s">
        <v>131</v>
      </c>
      <c r="AU88" s="219" t="s">
        <v>82</v>
      </c>
      <c r="AY88" s="19" t="s">
        <v>128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80</v>
      </c>
      <c r="BK88" s="220">
        <f>ROUND(I88*H88,2)</f>
        <v>0</v>
      </c>
      <c r="BL88" s="19" t="s">
        <v>2829</v>
      </c>
      <c r="BM88" s="219" t="s">
        <v>2837</v>
      </c>
    </row>
    <row r="89" s="2" customFormat="1">
      <c r="A89" s="40"/>
      <c r="B89" s="41"/>
      <c r="C89" s="42"/>
      <c r="D89" s="221" t="s">
        <v>137</v>
      </c>
      <c r="E89" s="42"/>
      <c r="F89" s="222" t="s">
        <v>2838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137</v>
      </c>
      <c r="AU89" s="19" t="s">
        <v>82</v>
      </c>
    </row>
    <row r="90" s="2" customFormat="1" ht="16.5" customHeight="1">
      <c r="A90" s="40"/>
      <c r="B90" s="41"/>
      <c r="C90" s="207" t="s">
        <v>430</v>
      </c>
      <c r="D90" s="207" t="s">
        <v>131</v>
      </c>
      <c r="E90" s="208" t="s">
        <v>2839</v>
      </c>
      <c r="F90" s="209" t="s">
        <v>2840</v>
      </c>
      <c r="G90" s="210" t="s">
        <v>2836</v>
      </c>
      <c r="H90" s="211">
        <v>1</v>
      </c>
      <c r="I90" s="212"/>
      <c r="J90" s="213">
        <f>ROUND(I90*H90,2)</f>
        <v>0</v>
      </c>
      <c r="K90" s="214"/>
      <c r="L90" s="46"/>
      <c r="M90" s="215" t="s">
        <v>19</v>
      </c>
      <c r="N90" s="216" t="s">
        <v>43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2829</v>
      </c>
      <c r="AT90" s="219" t="s">
        <v>131</v>
      </c>
      <c r="AU90" s="219" t="s">
        <v>82</v>
      </c>
      <c r="AY90" s="19" t="s">
        <v>128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80</v>
      </c>
      <c r="BK90" s="220">
        <f>ROUND(I90*H90,2)</f>
        <v>0</v>
      </c>
      <c r="BL90" s="19" t="s">
        <v>2829</v>
      </c>
      <c r="BM90" s="219" t="s">
        <v>2841</v>
      </c>
    </row>
    <row r="91" s="2" customFormat="1">
      <c r="A91" s="40"/>
      <c r="B91" s="41"/>
      <c r="C91" s="42"/>
      <c r="D91" s="221" t="s">
        <v>137</v>
      </c>
      <c r="E91" s="42"/>
      <c r="F91" s="222" t="s">
        <v>2842</v>
      </c>
      <c r="G91" s="42"/>
      <c r="H91" s="42"/>
      <c r="I91" s="223"/>
      <c r="J91" s="42"/>
      <c r="K91" s="42"/>
      <c r="L91" s="46"/>
      <c r="M91" s="224"/>
      <c r="N91" s="22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137</v>
      </c>
      <c r="AU91" s="19" t="s">
        <v>82</v>
      </c>
    </row>
    <row r="92" s="2" customFormat="1" ht="16.5" customHeight="1">
      <c r="A92" s="40"/>
      <c r="B92" s="41"/>
      <c r="C92" s="207" t="s">
        <v>152</v>
      </c>
      <c r="D92" s="207" t="s">
        <v>131</v>
      </c>
      <c r="E92" s="208" t="s">
        <v>2843</v>
      </c>
      <c r="F92" s="209" t="s">
        <v>2844</v>
      </c>
      <c r="G92" s="210" t="s">
        <v>2836</v>
      </c>
      <c r="H92" s="211">
        <v>1</v>
      </c>
      <c r="I92" s="212"/>
      <c r="J92" s="213">
        <f>ROUND(I92*H92,2)</f>
        <v>0</v>
      </c>
      <c r="K92" s="214"/>
      <c r="L92" s="46"/>
      <c r="M92" s="215" t="s">
        <v>19</v>
      </c>
      <c r="N92" s="216" t="s">
        <v>43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2829</v>
      </c>
      <c r="AT92" s="219" t="s">
        <v>131</v>
      </c>
      <c r="AU92" s="219" t="s">
        <v>82</v>
      </c>
      <c r="AY92" s="19" t="s">
        <v>128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80</v>
      </c>
      <c r="BK92" s="220">
        <f>ROUND(I92*H92,2)</f>
        <v>0</v>
      </c>
      <c r="BL92" s="19" t="s">
        <v>2829</v>
      </c>
      <c r="BM92" s="219" t="s">
        <v>2845</v>
      </c>
    </row>
    <row r="93" s="2" customFormat="1">
      <c r="A93" s="40"/>
      <c r="B93" s="41"/>
      <c r="C93" s="42"/>
      <c r="D93" s="221" t="s">
        <v>137</v>
      </c>
      <c r="E93" s="42"/>
      <c r="F93" s="222" t="s">
        <v>2846</v>
      </c>
      <c r="G93" s="42"/>
      <c r="H93" s="42"/>
      <c r="I93" s="223"/>
      <c r="J93" s="42"/>
      <c r="K93" s="42"/>
      <c r="L93" s="46"/>
      <c r="M93" s="238"/>
      <c r="N93" s="239"/>
      <c r="O93" s="240"/>
      <c r="P93" s="240"/>
      <c r="Q93" s="240"/>
      <c r="R93" s="240"/>
      <c r="S93" s="240"/>
      <c r="T93" s="241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137</v>
      </c>
      <c r="AU93" s="19" t="s">
        <v>82</v>
      </c>
    </row>
    <row r="94" s="2" customFormat="1" ht="6.96" customHeight="1">
      <c r="A94" s="40"/>
      <c r="B94" s="61"/>
      <c r="C94" s="62"/>
      <c r="D94" s="62"/>
      <c r="E94" s="62"/>
      <c r="F94" s="62"/>
      <c r="G94" s="62"/>
      <c r="H94" s="62"/>
      <c r="I94" s="62"/>
      <c r="J94" s="62"/>
      <c r="K94" s="62"/>
      <c r="L94" s="46"/>
      <c r="M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</sheetData>
  <sheetProtection sheet="1" autoFilter="0" formatColumns="0" formatRows="0" objects="1" scenarios="1" spinCount="100000" saltValue="iH9YRWdsdekLseVccaZtNOktmcnLebMKIUoByJbmGzpnaTntCKGDU4HDRt4sU162B7sOn1skIxC1Ira13XS4bA==" hashValue="MzhhnpFto3PuMUZAnYFOkmbLSReWHtVX4GDPDZEhhm8DD/lBglV5PpYOFrp9mDywXuQ/GEaO16R0Tia8PcyTCw==" algorithmName="SHA-512" password="CC35"/>
  <autoFilter ref="C81:K9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1_01/012303000"/>
    <hyperlink ref="F89" r:id="rId2" display="https://podminky.urs.cz/item/CS_URS_2021_01/032002000"/>
    <hyperlink ref="F91" r:id="rId3" display="https://podminky.urs.cz/item/CS_URS_2021_01/032903000"/>
    <hyperlink ref="F93" r:id="rId4" display="https://podminky.urs.cz/item/CS_URS_2021_01/0332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0" customWidth="1"/>
    <col min="2" max="2" width="1.667969" style="290" customWidth="1"/>
    <col min="3" max="4" width="5" style="290" customWidth="1"/>
    <col min="5" max="5" width="11.66016" style="290" customWidth="1"/>
    <col min="6" max="6" width="9.160156" style="290" customWidth="1"/>
    <col min="7" max="7" width="5" style="290" customWidth="1"/>
    <col min="8" max="8" width="77.83203" style="290" customWidth="1"/>
    <col min="9" max="10" width="20" style="290" customWidth="1"/>
    <col min="11" max="11" width="1.667969" style="290" customWidth="1"/>
  </cols>
  <sheetData>
    <row r="1" s="1" customFormat="1" ht="37.5" customHeight="1"/>
    <row r="2" s="1" customFormat="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7" customFormat="1" ht="45" customHeight="1">
      <c r="B3" s="294"/>
      <c r="C3" s="295" t="s">
        <v>2847</v>
      </c>
      <c r="D3" s="295"/>
      <c r="E3" s="295"/>
      <c r="F3" s="295"/>
      <c r="G3" s="295"/>
      <c r="H3" s="295"/>
      <c r="I3" s="295"/>
      <c r="J3" s="295"/>
      <c r="K3" s="296"/>
    </row>
    <row r="4" s="1" customFormat="1" ht="25.5" customHeight="1">
      <c r="B4" s="297"/>
      <c r="C4" s="298" t="s">
        <v>2848</v>
      </c>
      <c r="D4" s="298"/>
      <c r="E4" s="298"/>
      <c r="F4" s="298"/>
      <c r="G4" s="298"/>
      <c r="H4" s="298"/>
      <c r="I4" s="298"/>
      <c r="J4" s="298"/>
      <c r="K4" s="299"/>
    </row>
    <row r="5" s="1" customFormat="1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s="1" customFormat="1" ht="15" customHeight="1">
      <c r="B6" s="297"/>
      <c r="C6" s="301" t="s">
        <v>2849</v>
      </c>
      <c r="D6" s="301"/>
      <c r="E6" s="301"/>
      <c r="F6" s="301"/>
      <c r="G6" s="301"/>
      <c r="H6" s="301"/>
      <c r="I6" s="301"/>
      <c r="J6" s="301"/>
      <c r="K6" s="299"/>
    </row>
    <row r="7" s="1" customFormat="1" ht="15" customHeight="1">
      <c r="B7" s="302"/>
      <c r="C7" s="301" t="s">
        <v>2850</v>
      </c>
      <c r="D7" s="301"/>
      <c r="E7" s="301"/>
      <c r="F7" s="301"/>
      <c r="G7" s="301"/>
      <c r="H7" s="301"/>
      <c r="I7" s="301"/>
      <c r="J7" s="301"/>
      <c r="K7" s="299"/>
    </row>
    <row r="8" s="1" customFormat="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="1" customFormat="1" ht="15" customHeight="1">
      <c r="B9" s="302"/>
      <c r="C9" s="301" t="s">
        <v>2851</v>
      </c>
      <c r="D9" s="301"/>
      <c r="E9" s="301"/>
      <c r="F9" s="301"/>
      <c r="G9" s="301"/>
      <c r="H9" s="301"/>
      <c r="I9" s="301"/>
      <c r="J9" s="301"/>
      <c r="K9" s="299"/>
    </row>
    <row r="10" s="1" customFormat="1" ht="15" customHeight="1">
      <c r="B10" s="302"/>
      <c r="C10" s="301"/>
      <c r="D10" s="301" t="s">
        <v>2852</v>
      </c>
      <c r="E10" s="301"/>
      <c r="F10" s="301"/>
      <c r="G10" s="301"/>
      <c r="H10" s="301"/>
      <c r="I10" s="301"/>
      <c r="J10" s="301"/>
      <c r="K10" s="299"/>
    </row>
    <row r="11" s="1" customFormat="1" ht="15" customHeight="1">
      <c r="B11" s="302"/>
      <c r="C11" s="303"/>
      <c r="D11" s="301" t="s">
        <v>2853</v>
      </c>
      <c r="E11" s="301"/>
      <c r="F11" s="301"/>
      <c r="G11" s="301"/>
      <c r="H11" s="301"/>
      <c r="I11" s="301"/>
      <c r="J11" s="301"/>
      <c r="K11" s="299"/>
    </row>
    <row r="12" s="1" customFormat="1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s="1" customFormat="1" ht="15" customHeight="1">
      <c r="B13" s="302"/>
      <c r="C13" s="303"/>
      <c r="D13" s="304" t="s">
        <v>2854</v>
      </c>
      <c r="E13" s="301"/>
      <c r="F13" s="301"/>
      <c r="G13" s="301"/>
      <c r="H13" s="301"/>
      <c r="I13" s="301"/>
      <c r="J13" s="301"/>
      <c r="K13" s="299"/>
    </row>
    <row r="14" s="1" customFormat="1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s="1" customFormat="1" ht="15" customHeight="1">
      <c r="B15" s="302"/>
      <c r="C15" s="303"/>
      <c r="D15" s="301" t="s">
        <v>2855</v>
      </c>
      <c r="E15" s="301"/>
      <c r="F15" s="301"/>
      <c r="G15" s="301"/>
      <c r="H15" s="301"/>
      <c r="I15" s="301"/>
      <c r="J15" s="301"/>
      <c r="K15" s="299"/>
    </row>
    <row r="16" s="1" customFormat="1" ht="15" customHeight="1">
      <c r="B16" s="302"/>
      <c r="C16" s="303"/>
      <c r="D16" s="301" t="s">
        <v>2856</v>
      </c>
      <c r="E16" s="301"/>
      <c r="F16" s="301"/>
      <c r="G16" s="301"/>
      <c r="H16" s="301"/>
      <c r="I16" s="301"/>
      <c r="J16" s="301"/>
      <c r="K16" s="299"/>
    </row>
    <row r="17" s="1" customFormat="1" ht="15" customHeight="1">
      <c r="B17" s="302"/>
      <c r="C17" s="303"/>
      <c r="D17" s="301" t="s">
        <v>2857</v>
      </c>
      <c r="E17" s="301"/>
      <c r="F17" s="301"/>
      <c r="G17" s="301"/>
      <c r="H17" s="301"/>
      <c r="I17" s="301"/>
      <c r="J17" s="301"/>
      <c r="K17" s="299"/>
    </row>
    <row r="18" s="1" customFormat="1" ht="15" customHeight="1">
      <c r="B18" s="302"/>
      <c r="C18" s="303"/>
      <c r="D18" s="303"/>
      <c r="E18" s="305" t="s">
        <v>79</v>
      </c>
      <c r="F18" s="301" t="s">
        <v>2858</v>
      </c>
      <c r="G18" s="301"/>
      <c r="H18" s="301"/>
      <c r="I18" s="301"/>
      <c r="J18" s="301"/>
      <c r="K18" s="299"/>
    </row>
    <row r="19" s="1" customFormat="1" ht="15" customHeight="1">
      <c r="B19" s="302"/>
      <c r="C19" s="303"/>
      <c r="D19" s="303"/>
      <c r="E19" s="305" t="s">
        <v>2859</v>
      </c>
      <c r="F19" s="301" t="s">
        <v>2860</v>
      </c>
      <c r="G19" s="301"/>
      <c r="H19" s="301"/>
      <c r="I19" s="301"/>
      <c r="J19" s="301"/>
      <c r="K19" s="299"/>
    </row>
    <row r="20" s="1" customFormat="1" ht="15" customHeight="1">
      <c r="B20" s="302"/>
      <c r="C20" s="303"/>
      <c r="D20" s="303"/>
      <c r="E20" s="305" t="s">
        <v>2861</v>
      </c>
      <c r="F20" s="301" t="s">
        <v>2862</v>
      </c>
      <c r="G20" s="301"/>
      <c r="H20" s="301"/>
      <c r="I20" s="301"/>
      <c r="J20" s="301"/>
      <c r="K20" s="299"/>
    </row>
    <row r="21" s="1" customFormat="1" ht="15" customHeight="1">
      <c r="B21" s="302"/>
      <c r="C21" s="303"/>
      <c r="D21" s="303"/>
      <c r="E21" s="305" t="s">
        <v>2863</v>
      </c>
      <c r="F21" s="301" t="s">
        <v>2864</v>
      </c>
      <c r="G21" s="301"/>
      <c r="H21" s="301"/>
      <c r="I21" s="301"/>
      <c r="J21" s="301"/>
      <c r="K21" s="299"/>
    </row>
    <row r="22" s="1" customFormat="1" ht="15" customHeight="1">
      <c r="B22" s="302"/>
      <c r="C22" s="303"/>
      <c r="D22" s="303"/>
      <c r="E22" s="305" t="s">
        <v>2865</v>
      </c>
      <c r="F22" s="301" t="s">
        <v>2866</v>
      </c>
      <c r="G22" s="301"/>
      <c r="H22" s="301"/>
      <c r="I22" s="301"/>
      <c r="J22" s="301"/>
      <c r="K22" s="299"/>
    </row>
    <row r="23" s="1" customFormat="1" ht="15" customHeight="1">
      <c r="B23" s="302"/>
      <c r="C23" s="303"/>
      <c r="D23" s="303"/>
      <c r="E23" s="305" t="s">
        <v>2867</v>
      </c>
      <c r="F23" s="301" t="s">
        <v>2868</v>
      </c>
      <c r="G23" s="301"/>
      <c r="H23" s="301"/>
      <c r="I23" s="301"/>
      <c r="J23" s="301"/>
      <c r="K23" s="299"/>
    </row>
    <row r="24" s="1" customFormat="1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s="1" customFormat="1" ht="15" customHeight="1">
      <c r="B25" s="302"/>
      <c r="C25" s="301" t="s">
        <v>2869</v>
      </c>
      <c r="D25" s="301"/>
      <c r="E25" s="301"/>
      <c r="F25" s="301"/>
      <c r="G25" s="301"/>
      <c r="H25" s="301"/>
      <c r="I25" s="301"/>
      <c r="J25" s="301"/>
      <c r="K25" s="299"/>
    </row>
    <row r="26" s="1" customFormat="1" ht="15" customHeight="1">
      <c r="B26" s="302"/>
      <c r="C26" s="301" t="s">
        <v>2870</v>
      </c>
      <c r="D26" s="301"/>
      <c r="E26" s="301"/>
      <c r="F26" s="301"/>
      <c r="G26" s="301"/>
      <c r="H26" s="301"/>
      <c r="I26" s="301"/>
      <c r="J26" s="301"/>
      <c r="K26" s="299"/>
    </row>
    <row r="27" s="1" customFormat="1" ht="15" customHeight="1">
      <c r="B27" s="302"/>
      <c r="C27" s="301"/>
      <c r="D27" s="301" t="s">
        <v>2871</v>
      </c>
      <c r="E27" s="301"/>
      <c r="F27" s="301"/>
      <c r="G27" s="301"/>
      <c r="H27" s="301"/>
      <c r="I27" s="301"/>
      <c r="J27" s="301"/>
      <c r="K27" s="299"/>
    </row>
    <row r="28" s="1" customFormat="1" ht="15" customHeight="1">
      <c r="B28" s="302"/>
      <c r="C28" s="303"/>
      <c r="D28" s="301" t="s">
        <v>2872</v>
      </c>
      <c r="E28" s="301"/>
      <c r="F28" s="301"/>
      <c r="G28" s="301"/>
      <c r="H28" s="301"/>
      <c r="I28" s="301"/>
      <c r="J28" s="301"/>
      <c r="K28" s="299"/>
    </row>
    <row r="29" s="1" customFormat="1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s="1" customFormat="1" ht="15" customHeight="1">
      <c r="B30" s="302"/>
      <c r="C30" s="303"/>
      <c r="D30" s="301" t="s">
        <v>2873</v>
      </c>
      <c r="E30" s="301"/>
      <c r="F30" s="301"/>
      <c r="G30" s="301"/>
      <c r="H30" s="301"/>
      <c r="I30" s="301"/>
      <c r="J30" s="301"/>
      <c r="K30" s="299"/>
    </row>
    <row r="31" s="1" customFormat="1" ht="15" customHeight="1">
      <c r="B31" s="302"/>
      <c r="C31" s="303"/>
      <c r="D31" s="301" t="s">
        <v>2874</v>
      </c>
      <c r="E31" s="301"/>
      <c r="F31" s="301"/>
      <c r="G31" s="301"/>
      <c r="H31" s="301"/>
      <c r="I31" s="301"/>
      <c r="J31" s="301"/>
      <c r="K31" s="299"/>
    </row>
    <row r="32" s="1" customFormat="1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s="1" customFormat="1" ht="15" customHeight="1">
      <c r="B33" s="302"/>
      <c r="C33" s="303"/>
      <c r="D33" s="301" t="s">
        <v>2875</v>
      </c>
      <c r="E33" s="301"/>
      <c r="F33" s="301"/>
      <c r="G33" s="301"/>
      <c r="H33" s="301"/>
      <c r="I33" s="301"/>
      <c r="J33" s="301"/>
      <c r="K33" s="299"/>
    </row>
    <row r="34" s="1" customFormat="1" ht="15" customHeight="1">
      <c r="B34" s="302"/>
      <c r="C34" s="303"/>
      <c r="D34" s="301" t="s">
        <v>2876</v>
      </c>
      <c r="E34" s="301"/>
      <c r="F34" s="301"/>
      <c r="G34" s="301"/>
      <c r="H34" s="301"/>
      <c r="I34" s="301"/>
      <c r="J34" s="301"/>
      <c r="K34" s="299"/>
    </row>
    <row r="35" s="1" customFormat="1" ht="15" customHeight="1">
      <c r="B35" s="302"/>
      <c r="C35" s="303"/>
      <c r="D35" s="301" t="s">
        <v>2877</v>
      </c>
      <c r="E35" s="301"/>
      <c r="F35" s="301"/>
      <c r="G35" s="301"/>
      <c r="H35" s="301"/>
      <c r="I35" s="301"/>
      <c r="J35" s="301"/>
      <c r="K35" s="299"/>
    </row>
    <row r="36" s="1" customFormat="1" ht="15" customHeight="1">
      <c r="B36" s="302"/>
      <c r="C36" s="303"/>
      <c r="D36" s="301"/>
      <c r="E36" s="304" t="s">
        <v>114</v>
      </c>
      <c r="F36" s="301"/>
      <c r="G36" s="301" t="s">
        <v>2878</v>
      </c>
      <c r="H36" s="301"/>
      <c r="I36" s="301"/>
      <c r="J36" s="301"/>
      <c r="K36" s="299"/>
    </row>
    <row r="37" s="1" customFormat="1" ht="30.75" customHeight="1">
      <c r="B37" s="302"/>
      <c r="C37" s="303"/>
      <c r="D37" s="301"/>
      <c r="E37" s="304" t="s">
        <v>2879</v>
      </c>
      <c r="F37" s="301"/>
      <c r="G37" s="301" t="s">
        <v>2880</v>
      </c>
      <c r="H37" s="301"/>
      <c r="I37" s="301"/>
      <c r="J37" s="301"/>
      <c r="K37" s="299"/>
    </row>
    <row r="38" s="1" customFormat="1" ht="15" customHeight="1">
      <c r="B38" s="302"/>
      <c r="C38" s="303"/>
      <c r="D38" s="301"/>
      <c r="E38" s="304" t="s">
        <v>53</v>
      </c>
      <c r="F38" s="301"/>
      <c r="G38" s="301" t="s">
        <v>2881</v>
      </c>
      <c r="H38" s="301"/>
      <c r="I38" s="301"/>
      <c r="J38" s="301"/>
      <c r="K38" s="299"/>
    </row>
    <row r="39" s="1" customFormat="1" ht="15" customHeight="1">
      <c r="B39" s="302"/>
      <c r="C39" s="303"/>
      <c r="D39" s="301"/>
      <c r="E39" s="304" t="s">
        <v>54</v>
      </c>
      <c r="F39" s="301"/>
      <c r="G39" s="301" t="s">
        <v>2882</v>
      </c>
      <c r="H39" s="301"/>
      <c r="I39" s="301"/>
      <c r="J39" s="301"/>
      <c r="K39" s="299"/>
    </row>
    <row r="40" s="1" customFormat="1" ht="15" customHeight="1">
      <c r="B40" s="302"/>
      <c r="C40" s="303"/>
      <c r="D40" s="301"/>
      <c r="E40" s="304" t="s">
        <v>115</v>
      </c>
      <c r="F40" s="301"/>
      <c r="G40" s="301" t="s">
        <v>2883</v>
      </c>
      <c r="H40" s="301"/>
      <c r="I40" s="301"/>
      <c r="J40" s="301"/>
      <c r="K40" s="299"/>
    </row>
    <row r="41" s="1" customFormat="1" ht="15" customHeight="1">
      <c r="B41" s="302"/>
      <c r="C41" s="303"/>
      <c r="D41" s="301"/>
      <c r="E41" s="304" t="s">
        <v>116</v>
      </c>
      <c r="F41" s="301"/>
      <c r="G41" s="301" t="s">
        <v>2884</v>
      </c>
      <c r="H41" s="301"/>
      <c r="I41" s="301"/>
      <c r="J41" s="301"/>
      <c r="K41" s="299"/>
    </row>
    <row r="42" s="1" customFormat="1" ht="15" customHeight="1">
      <c r="B42" s="302"/>
      <c r="C42" s="303"/>
      <c r="D42" s="301"/>
      <c r="E42" s="304" t="s">
        <v>2885</v>
      </c>
      <c r="F42" s="301"/>
      <c r="G42" s="301" t="s">
        <v>2886</v>
      </c>
      <c r="H42" s="301"/>
      <c r="I42" s="301"/>
      <c r="J42" s="301"/>
      <c r="K42" s="299"/>
    </row>
    <row r="43" s="1" customFormat="1" ht="15" customHeight="1">
      <c r="B43" s="302"/>
      <c r="C43" s="303"/>
      <c r="D43" s="301"/>
      <c r="E43" s="304"/>
      <c r="F43" s="301"/>
      <c r="G43" s="301" t="s">
        <v>2887</v>
      </c>
      <c r="H43" s="301"/>
      <c r="I43" s="301"/>
      <c r="J43" s="301"/>
      <c r="K43" s="299"/>
    </row>
    <row r="44" s="1" customFormat="1" ht="15" customHeight="1">
      <c r="B44" s="302"/>
      <c r="C44" s="303"/>
      <c r="D44" s="301"/>
      <c r="E44" s="304" t="s">
        <v>2888</v>
      </c>
      <c r="F44" s="301"/>
      <c r="G44" s="301" t="s">
        <v>2889</v>
      </c>
      <c r="H44" s="301"/>
      <c r="I44" s="301"/>
      <c r="J44" s="301"/>
      <c r="K44" s="299"/>
    </row>
    <row r="45" s="1" customFormat="1" ht="15" customHeight="1">
      <c r="B45" s="302"/>
      <c r="C45" s="303"/>
      <c r="D45" s="301"/>
      <c r="E45" s="304" t="s">
        <v>118</v>
      </c>
      <c r="F45" s="301"/>
      <c r="G45" s="301" t="s">
        <v>2890</v>
      </c>
      <c r="H45" s="301"/>
      <c r="I45" s="301"/>
      <c r="J45" s="301"/>
      <c r="K45" s="299"/>
    </row>
    <row r="46" s="1" customFormat="1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s="1" customFormat="1" ht="15" customHeight="1">
      <c r="B47" s="302"/>
      <c r="C47" s="303"/>
      <c r="D47" s="301" t="s">
        <v>2891</v>
      </c>
      <c r="E47" s="301"/>
      <c r="F47" s="301"/>
      <c r="G47" s="301"/>
      <c r="H47" s="301"/>
      <c r="I47" s="301"/>
      <c r="J47" s="301"/>
      <c r="K47" s="299"/>
    </row>
    <row r="48" s="1" customFormat="1" ht="15" customHeight="1">
      <c r="B48" s="302"/>
      <c r="C48" s="303"/>
      <c r="D48" s="303"/>
      <c r="E48" s="301" t="s">
        <v>2892</v>
      </c>
      <c r="F48" s="301"/>
      <c r="G48" s="301"/>
      <c r="H48" s="301"/>
      <c r="I48" s="301"/>
      <c r="J48" s="301"/>
      <c r="K48" s="299"/>
    </row>
    <row r="49" s="1" customFormat="1" ht="15" customHeight="1">
      <c r="B49" s="302"/>
      <c r="C49" s="303"/>
      <c r="D49" s="303"/>
      <c r="E49" s="301" t="s">
        <v>2893</v>
      </c>
      <c r="F49" s="301"/>
      <c r="G49" s="301"/>
      <c r="H49" s="301"/>
      <c r="I49" s="301"/>
      <c r="J49" s="301"/>
      <c r="K49" s="299"/>
    </row>
    <row r="50" s="1" customFormat="1" ht="15" customHeight="1">
      <c r="B50" s="302"/>
      <c r="C50" s="303"/>
      <c r="D50" s="303"/>
      <c r="E50" s="301" t="s">
        <v>2894</v>
      </c>
      <c r="F50" s="301"/>
      <c r="G50" s="301"/>
      <c r="H50" s="301"/>
      <c r="I50" s="301"/>
      <c r="J50" s="301"/>
      <c r="K50" s="299"/>
    </row>
    <row r="51" s="1" customFormat="1" ht="15" customHeight="1">
      <c r="B51" s="302"/>
      <c r="C51" s="303"/>
      <c r="D51" s="301" t="s">
        <v>2895</v>
      </c>
      <c r="E51" s="301"/>
      <c r="F51" s="301"/>
      <c r="G51" s="301"/>
      <c r="H51" s="301"/>
      <c r="I51" s="301"/>
      <c r="J51" s="301"/>
      <c r="K51" s="299"/>
    </row>
    <row r="52" s="1" customFormat="1" ht="25.5" customHeight="1">
      <c r="B52" s="297"/>
      <c r="C52" s="298" t="s">
        <v>2896</v>
      </c>
      <c r="D52" s="298"/>
      <c r="E52" s="298"/>
      <c r="F52" s="298"/>
      <c r="G52" s="298"/>
      <c r="H52" s="298"/>
      <c r="I52" s="298"/>
      <c r="J52" s="298"/>
      <c r="K52" s="299"/>
    </row>
    <row r="53" s="1" customFormat="1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s="1" customFormat="1" ht="15" customHeight="1">
      <c r="B54" s="297"/>
      <c r="C54" s="301" t="s">
        <v>2897</v>
      </c>
      <c r="D54" s="301"/>
      <c r="E54" s="301"/>
      <c r="F54" s="301"/>
      <c r="G54" s="301"/>
      <c r="H54" s="301"/>
      <c r="I54" s="301"/>
      <c r="J54" s="301"/>
      <c r="K54" s="299"/>
    </row>
    <row r="55" s="1" customFormat="1" ht="15" customHeight="1">
      <c r="B55" s="297"/>
      <c r="C55" s="301" t="s">
        <v>2898</v>
      </c>
      <c r="D55" s="301"/>
      <c r="E55" s="301"/>
      <c r="F55" s="301"/>
      <c r="G55" s="301"/>
      <c r="H55" s="301"/>
      <c r="I55" s="301"/>
      <c r="J55" s="301"/>
      <c r="K55" s="299"/>
    </row>
    <row r="56" s="1" customFormat="1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s="1" customFormat="1" ht="15" customHeight="1">
      <c r="B57" s="297"/>
      <c r="C57" s="301" t="s">
        <v>2899</v>
      </c>
      <c r="D57" s="301"/>
      <c r="E57" s="301"/>
      <c r="F57" s="301"/>
      <c r="G57" s="301"/>
      <c r="H57" s="301"/>
      <c r="I57" s="301"/>
      <c r="J57" s="301"/>
      <c r="K57" s="299"/>
    </row>
    <row r="58" s="1" customFormat="1" ht="15" customHeight="1">
      <c r="B58" s="297"/>
      <c r="C58" s="303"/>
      <c r="D58" s="301" t="s">
        <v>2900</v>
      </c>
      <c r="E58" s="301"/>
      <c r="F58" s="301"/>
      <c r="G58" s="301"/>
      <c r="H58" s="301"/>
      <c r="I58" s="301"/>
      <c r="J58" s="301"/>
      <c r="K58" s="299"/>
    </row>
    <row r="59" s="1" customFormat="1" ht="15" customHeight="1">
      <c r="B59" s="297"/>
      <c r="C59" s="303"/>
      <c r="D59" s="301" t="s">
        <v>2901</v>
      </c>
      <c r="E59" s="301"/>
      <c r="F59" s="301"/>
      <c r="G59" s="301"/>
      <c r="H59" s="301"/>
      <c r="I59" s="301"/>
      <c r="J59" s="301"/>
      <c r="K59" s="299"/>
    </row>
    <row r="60" s="1" customFormat="1" ht="15" customHeight="1">
      <c r="B60" s="297"/>
      <c r="C60" s="303"/>
      <c r="D60" s="301" t="s">
        <v>2902</v>
      </c>
      <c r="E60" s="301"/>
      <c r="F60" s="301"/>
      <c r="G60" s="301"/>
      <c r="H60" s="301"/>
      <c r="I60" s="301"/>
      <c r="J60" s="301"/>
      <c r="K60" s="299"/>
    </row>
    <row r="61" s="1" customFormat="1" ht="15" customHeight="1">
      <c r="B61" s="297"/>
      <c r="C61" s="303"/>
      <c r="D61" s="301" t="s">
        <v>2903</v>
      </c>
      <c r="E61" s="301"/>
      <c r="F61" s="301"/>
      <c r="G61" s="301"/>
      <c r="H61" s="301"/>
      <c r="I61" s="301"/>
      <c r="J61" s="301"/>
      <c r="K61" s="299"/>
    </row>
    <row r="62" s="1" customFormat="1" ht="15" customHeight="1">
      <c r="B62" s="297"/>
      <c r="C62" s="303"/>
      <c r="D62" s="306" t="s">
        <v>2904</v>
      </c>
      <c r="E62" s="306"/>
      <c r="F62" s="306"/>
      <c r="G62" s="306"/>
      <c r="H62" s="306"/>
      <c r="I62" s="306"/>
      <c r="J62" s="306"/>
      <c r="K62" s="299"/>
    </row>
    <row r="63" s="1" customFormat="1" ht="15" customHeight="1">
      <c r="B63" s="297"/>
      <c r="C63" s="303"/>
      <c r="D63" s="301" t="s">
        <v>2905</v>
      </c>
      <c r="E63" s="301"/>
      <c r="F63" s="301"/>
      <c r="G63" s="301"/>
      <c r="H63" s="301"/>
      <c r="I63" s="301"/>
      <c r="J63" s="301"/>
      <c r="K63" s="299"/>
    </row>
    <row r="64" s="1" customFormat="1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s="1" customFormat="1" ht="15" customHeight="1">
      <c r="B65" s="297"/>
      <c r="C65" s="303"/>
      <c r="D65" s="301" t="s">
        <v>2906</v>
      </c>
      <c r="E65" s="301"/>
      <c r="F65" s="301"/>
      <c r="G65" s="301"/>
      <c r="H65" s="301"/>
      <c r="I65" s="301"/>
      <c r="J65" s="301"/>
      <c r="K65" s="299"/>
    </row>
    <row r="66" s="1" customFormat="1" ht="15" customHeight="1">
      <c r="B66" s="297"/>
      <c r="C66" s="303"/>
      <c r="D66" s="306" t="s">
        <v>2907</v>
      </c>
      <c r="E66" s="306"/>
      <c r="F66" s="306"/>
      <c r="G66" s="306"/>
      <c r="H66" s="306"/>
      <c r="I66" s="306"/>
      <c r="J66" s="306"/>
      <c r="K66" s="299"/>
    </row>
    <row r="67" s="1" customFormat="1" ht="15" customHeight="1">
      <c r="B67" s="297"/>
      <c r="C67" s="303"/>
      <c r="D67" s="301" t="s">
        <v>2908</v>
      </c>
      <c r="E67" s="301"/>
      <c r="F67" s="301"/>
      <c r="G67" s="301"/>
      <c r="H67" s="301"/>
      <c r="I67" s="301"/>
      <c r="J67" s="301"/>
      <c r="K67" s="299"/>
    </row>
    <row r="68" s="1" customFormat="1" ht="15" customHeight="1">
      <c r="B68" s="297"/>
      <c r="C68" s="303"/>
      <c r="D68" s="301" t="s">
        <v>2909</v>
      </c>
      <c r="E68" s="301"/>
      <c r="F68" s="301"/>
      <c r="G68" s="301"/>
      <c r="H68" s="301"/>
      <c r="I68" s="301"/>
      <c r="J68" s="301"/>
      <c r="K68" s="299"/>
    </row>
    <row r="69" s="1" customFormat="1" ht="15" customHeight="1">
      <c r="B69" s="297"/>
      <c r="C69" s="303"/>
      <c r="D69" s="301" t="s">
        <v>2910</v>
      </c>
      <c r="E69" s="301"/>
      <c r="F69" s="301"/>
      <c r="G69" s="301"/>
      <c r="H69" s="301"/>
      <c r="I69" s="301"/>
      <c r="J69" s="301"/>
      <c r="K69" s="299"/>
    </row>
    <row r="70" s="1" customFormat="1" ht="15" customHeight="1">
      <c r="B70" s="297"/>
      <c r="C70" s="303"/>
      <c r="D70" s="301" t="s">
        <v>2911</v>
      </c>
      <c r="E70" s="301"/>
      <c r="F70" s="301"/>
      <c r="G70" s="301"/>
      <c r="H70" s="301"/>
      <c r="I70" s="301"/>
      <c r="J70" s="301"/>
      <c r="K70" s="299"/>
    </row>
    <row r="71" s="1" customFormat="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s="1" customFormat="1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s="1" customFormat="1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s="1" customFormat="1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s="1" customFormat="1" ht="45" customHeight="1">
      <c r="B75" s="316"/>
      <c r="C75" s="317" t="s">
        <v>2912</v>
      </c>
      <c r="D75" s="317"/>
      <c r="E75" s="317"/>
      <c r="F75" s="317"/>
      <c r="G75" s="317"/>
      <c r="H75" s="317"/>
      <c r="I75" s="317"/>
      <c r="J75" s="317"/>
      <c r="K75" s="318"/>
    </row>
    <row r="76" s="1" customFormat="1" ht="17.25" customHeight="1">
      <c r="B76" s="316"/>
      <c r="C76" s="319" t="s">
        <v>2913</v>
      </c>
      <c r="D76" s="319"/>
      <c r="E76" s="319"/>
      <c r="F76" s="319" t="s">
        <v>2914</v>
      </c>
      <c r="G76" s="320"/>
      <c r="H76" s="319" t="s">
        <v>54</v>
      </c>
      <c r="I76" s="319" t="s">
        <v>57</v>
      </c>
      <c r="J76" s="319" t="s">
        <v>2915</v>
      </c>
      <c r="K76" s="318"/>
    </row>
    <row r="77" s="1" customFormat="1" ht="17.25" customHeight="1">
      <c r="B77" s="316"/>
      <c r="C77" s="321" t="s">
        <v>2916</v>
      </c>
      <c r="D77" s="321"/>
      <c r="E77" s="321"/>
      <c r="F77" s="322" t="s">
        <v>2917</v>
      </c>
      <c r="G77" s="323"/>
      <c r="H77" s="321"/>
      <c r="I77" s="321"/>
      <c r="J77" s="321" t="s">
        <v>2918</v>
      </c>
      <c r="K77" s="318"/>
    </row>
    <row r="78" s="1" customFormat="1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s="1" customFormat="1" ht="15" customHeight="1">
      <c r="B79" s="316"/>
      <c r="C79" s="304" t="s">
        <v>53</v>
      </c>
      <c r="D79" s="326"/>
      <c r="E79" s="326"/>
      <c r="F79" s="327" t="s">
        <v>2919</v>
      </c>
      <c r="G79" s="328"/>
      <c r="H79" s="304" t="s">
        <v>2920</v>
      </c>
      <c r="I79" s="304" t="s">
        <v>2921</v>
      </c>
      <c r="J79" s="304">
        <v>20</v>
      </c>
      <c r="K79" s="318"/>
    </row>
    <row r="80" s="1" customFormat="1" ht="15" customHeight="1">
      <c r="B80" s="316"/>
      <c r="C80" s="304" t="s">
        <v>2922</v>
      </c>
      <c r="D80" s="304"/>
      <c r="E80" s="304"/>
      <c r="F80" s="327" t="s">
        <v>2919</v>
      </c>
      <c r="G80" s="328"/>
      <c r="H80" s="304" t="s">
        <v>2923</v>
      </c>
      <c r="I80" s="304" t="s">
        <v>2921</v>
      </c>
      <c r="J80" s="304">
        <v>120</v>
      </c>
      <c r="K80" s="318"/>
    </row>
    <row r="81" s="1" customFormat="1" ht="15" customHeight="1">
      <c r="B81" s="329"/>
      <c r="C81" s="304" t="s">
        <v>2924</v>
      </c>
      <c r="D81" s="304"/>
      <c r="E81" s="304"/>
      <c r="F81" s="327" t="s">
        <v>2925</v>
      </c>
      <c r="G81" s="328"/>
      <c r="H81" s="304" t="s">
        <v>2926</v>
      </c>
      <c r="I81" s="304" t="s">
        <v>2921</v>
      </c>
      <c r="J81" s="304">
        <v>50</v>
      </c>
      <c r="K81" s="318"/>
    </row>
    <row r="82" s="1" customFormat="1" ht="15" customHeight="1">
      <c r="B82" s="329"/>
      <c r="C82" s="304" t="s">
        <v>2927</v>
      </c>
      <c r="D82" s="304"/>
      <c r="E82" s="304"/>
      <c r="F82" s="327" t="s">
        <v>2919</v>
      </c>
      <c r="G82" s="328"/>
      <c r="H82" s="304" t="s">
        <v>2928</v>
      </c>
      <c r="I82" s="304" t="s">
        <v>2929</v>
      </c>
      <c r="J82" s="304"/>
      <c r="K82" s="318"/>
    </row>
    <row r="83" s="1" customFormat="1" ht="15" customHeight="1">
      <c r="B83" s="329"/>
      <c r="C83" s="330" t="s">
        <v>2930</v>
      </c>
      <c r="D83" s="330"/>
      <c r="E83" s="330"/>
      <c r="F83" s="331" t="s">
        <v>2925</v>
      </c>
      <c r="G83" s="330"/>
      <c r="H83" s="330" t="s">
        <v>2931</v>
      </c>
      <c r="I83" s="330" t="s">
        <v>2921</v>
      </c>
      <c r="J83" s="330">
        <v>15</v>
      </c>
      <c r="K83" s="318"/>
    </row>
    <row r="84" s="1" customFormat="1" ht="15" customHeight="1">
      <c r="B84" s="329"/>
      <c r="C84" s="330" t="s">
        <v>2932</v>
      </c>
      <c r="D84" s="330"/>
      <c r="E84" s="330"/>
      <c r="F84" s="331" t="s">
        <v>2925</v>
      </c>
      <c r="G84" s="330"/>
      <c r="H84" s="330" t="s">
        <v>2933</v>
      </c>
      <c r="I84" s="330" t="s">
        <v>2921</v>
      </c>
      <c r="J84" s="330">
        <v>15</v>
      </c>
      <c r="K84" s="318"/>
    </row>
    <row r="85" s="1" customFormat="1" ht="15" customHeight="1">
      <c r="B85" s="329"/>
      <c r="C85" s="330" t="s">
        <v>2934</v>
      </c>
      <c r="D85" s="330"/>
      <c r="E85" s="330"/>
      <c r="F85" s="331" t="s">
        <v>2925</v>
      </c>
      <c r="G85" s="330"/>
      <c r="H85" s="330" t="s">
        <v>2935</v>
      </c>
      <c r="I85" s="330" t="s">
        <v>2921</v>
      </c>
      <c r="J85" s="330">
        <v>20</v>
      </c>
      <c r="K85" s="318"/>
    </row>
    <row r="86" s="1" customFormat="1" ht="15" customHeight="1">
      <c r="B86" s="329"/>
      <c r="C86" s="330" t="s">
        <v>2936</v>
      </c>
      <c r="D86" s="330"/>
      <c r="E86" s="330"/>
      <c r="F86" s="331" t="s">
        <v>2925</v>
      </c>
      <c r="G86" s="330"/>
      <c r="H86" s="330" t="s">
        <v>2937</v>
      </c>
      <c r="I86" s="330" t="s">
        <v>2921</v>
      </c>
      <c r="J86" s="330">
        <v>20</v>
      </c>
      <c r="K86" s="318"/>
    </row>
    <row r="87" s="1" customFormat="1" ht="15" customHeight="1">
      <c r="B87" s="329"/>
      <c r="C87" s="304" t="s">
        <v>2938</v>
      </c>
      <c r="D87" s="304"/>
      <c r="E87" s="304"/>
      <c r="F87" s="327" t="s">
        <v>2925</v>
      </c>
      <c r="G87" s="328"/>
      <c r="H87" s="304" t="s">
        <v>2939</v>
      </c>
      <c r="I87" s="304" t="s">
        <v>2921</v>
      </c>
      <c r="J87" s="304">
        <v>50</v>
      </c>
      <c r="K87" s="318"/>
    </row>
    <row r="88" s="1" customFormat="1" ht="15" customHeight="1">
      <c r="B88" s="329"/>
      <c r="C88" s="304" t="s">
        <v>2940</v>
      </c>
      <c r="D88" s="304"/>
      <c r="E88" s="304"/>
      <c r="F88" s="327" t="s">
        <v>2925</v>
      </c>
      <c r="G88" s="328"/>
      <c r="H88" s="304" t="s">
        <v>2941</v>
      </c>
      <c r="I88" s="304" t="s">
        <v>2921</v>
      </c>
      <c r="J88" s="304">
        <v>20</v>
      </c>
      <c r="K88" s="318"/>
    </row>
    <row r="89" s="1" customFormat="1" ht="15" customHeight="1">
      <c r="B89" s="329"/>
      <c r="C89" s="304" t="s">
        <v>2942</v>
      </c>
      <c r="D89" s="304"/>
      <c r="E89" s="304"/>
      <c r="F89" s="327" t="s">
        <v>2925</v>
      </c>
      <c r="G89" s="328"/>
      <c r="H89" s="304" t="s">
        <v>2943</v>
      </c>
      <c r="I89" s="304" t="s">
        <v>2921</v>
      </c>
      <c r="J89" s="304">
        <v>20</v>
      </c>
      <c r="K89" s="318"/>
    </row>
    <row r="90" s="1" customFormat="1" ht="15" customHeight="1">
      <c r="B90" s="329"/>
      <c r="C90" s="304" t="s">
        <v>2944</v>
      </c>
      <c r="D90" s="304"/>
      <c r="E90" s="304"/>
      <c r="F90" s="327" t="s">
        <v>2925</v>
      </c>
      <c r="G90" s="328"/>
      <c r="H90" s="304" t="s">
        <v>2945</v>
      </c>
      <c r="I90" s="304" t="s">
        <v>2921</v>
      </c>
      <c r="J90" s="304">
        <v>50</v>
      </c>
      <c r="K90" s="318"/>
    </row>
    <row r="91" s="1" customFormat="1" ht="15" customHeight="1">
      <c r="B91" s="329"/>
      <c r="C91" s="304" t="s">
        <v>2946</v>
      </c>
      <c r="D91" s="304"/>
      <c r="E91" s="304"/>
      <c r="F91" s="327" t="s">
        <v>2925</v>
      </c>
      <c r="G91" s="328"/>
      <c r="H91" s="304" t="s">
        <v>2946</v>
      </c>
      <c r="I91" s="304" t="s">
        <v>2921</v>
      </c>
      <c r="J91" s="304">
        <v>50</v>
      </c>
      <c r="K91" s="318"/>
    </row>
    <row r="92" s="1" customFormat="1" ht="15" customHeight="1">
      <c r="B92" s="329"/>
      <c r="C92" s="304" t="s">
        <v>2947</v>
      </c>
      <c r="D92" s="304"/>
      <c r="E92" s="304"/>
      <c r="F92" s="327" t="s">
        <v>2925</v>
      </c>
      <c r="G92" s="328"/>
      <c r="H92" s="304" t="s">
        <v>2948</v>
      </c>
      <c r="I92" s="304" t="s">
        <v>2921</v>
      </c>
      <c r="J92" s="304">
        <v>255</v>
      </c>
      <c r="K92" s="318"/>
    </row>
    <row r="93" s="1" customFormat="1" ht="15" customHeight="1">
      <c r="B93" s="329"/>
      <c r="C93" s="304" t="s">
        <v>2949</v>
      </c>
      <c r="D93" s="304"/>
      <c r="E93" s="304"/>
      <c r="F93" s="327" t="s">
        <v>2919</v>
      </c>
      <c r="G93" s="328"/>
      <c r="H93" s="304" t="s">
        <v>2950</v>
      </c>
      <c r="I93" s="304" t="s">
        <v>2951</v>
      </c>
      <c r="J93" s="304"/>
      <c r="K93" s="318"/>
    </row>
    <row r="94" s="1" customFormat="1" ht="15" customHeight="1">
      <c r="B94" s="329"/>
      <c r="C94" s="304" t="s">
        <v>2952</v>
      </c>
      <c r="D94" s="304"/>
      <c r="E94" s="304"/>
      <c r="F94" s="327" t="s">
        <v>2919</v>
      </c>
      <c r="G94" s="328"/>
      <c r="H94" s="304" t="s">
        <v>2953</v>
      </c>
      <c r="I94" s="304" t="s">
        <v>2954</v>
      </c>
      <c r="J94" s="304"/>
      <c r="K94" s="318"/>
    </row>
    <row r="95" s="1" customFormat="1" ht="15" customHeight="1">
      <c r="B95" s="329"/>
      <c r="C95" s="304" t="s">
        <v>2955</v>
      </c>
      <c r="D95" s="304"/>
      <c r="E95" s="304"/>
      <c r="F95" s="327" t="s">
        <v>2919</v>
      </c>
      <c r="G95" s="328"/>
      <c r="H95" s="304" t="s">
        <v>2955</v>
      </c>
      <c r="I95" s="304" t="s">
        <v>2954</v>
      </c>
      <c r="J95" s="304"/>
      <c r="K95" s="318"/>
    </row>
    <row r="96" s="1" customFormat="1" ht="15" customHeight="1">
      <c r="B96" s="329"/>
      <c r="C96" s="304" t="s">
        <v>38</v>
      </c>
      <c r="D96" s="304"/>
      <c r="E96" s="304"/>
      <c r="F96" s="327" t="s">
        <v>2919</v>
      </c>
      <c r="G96" s="328"/>
      <c r="H96" s="304" t="s">
        <v>2956</v>
      </c>
      <c r="I96" s="304" t="s">
        <v>2954</v>
      </c>
      <c r="J96" s="304"/>
      <c r="K96" s="318"/>
    </row>
    <row r="97" s="1" customFormat="1" ht="15" customHeight="1">
      <c r="B97" s="329"/>
      <c r="C97" s="304" t="s">
        <v>48</v>
      </c>
      <c r="D97" s="304"/>
      <c r="E97" s="304"/>
      <c r="F97" s="327" t="s">
        <v>2919</v>
      </c>
      <c r="G97" s="328"/>
      <c r="H97" s="304" t="s">
        <v>2957</v>
      </c>
      <c r="I97" s="304" t="s">
        <v>2954</v>
      </c>
      <c r="J97" s="304"/>
      <c r="K97" s="318"/>
    </row>
    <row r="98" s="1" customFormat="1" ht="15" customHeight="1">
      <c r="B98" s="332"/>
      <c r="C98" s="333"/>
      <c r="D98" s="333"/>
      <c r="E98" s="333"/>
      <c r="F98" s="333"/>
      <c r="G98" s="333"/>
      <c r="H98" s="333"/>
      <c r="I98" s="333"/>
      <c r="J98" s="333"/>
      <c r="K98" s="334"/>
    </row>
    <row r="99" s="1" customFormat="1" ht="18.75" customHeight="1">
      <c r="B99" s="335"/>
      <c r="C99" s="336"/>
      <c r="D99" s="336"/>
      <c r="E99" s="336"/>
      <c r="F99" s="336"/>
      <c r="G99" s="336"/>
      <c r="H99" s="336"/>
      <c r="I99" s="336"/>
      <c r="J99" s="336"/>
      <c r="K99" s="335"/>
    </row>
    <row r="100" s="1" customFormat="1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s="1" customFormat="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s="1" customFormat="1" ht="45" customHeight="1">
      <c r="B102" s="316"/>
      <c r="C102" s="317" t="s">
        <v>2958</v>
      </c>
      <c r="D102" s="317"/>
      <c r="E102" s="317"/>
      <c r="F102" s="317"/>
      <c r="G102" s="317"/>
      <c r="H102" s="317"/>
      <c r="I102" s="317"/>
      <c r="J102" s="317"/>
      <c r="K102" s="318"/>
    </row>
    <row r="103" s="1" customFormat="1" ht="17.25" customHeight="1">
      <c r="B103" s="316"/>
      <c r="C103" s="319" t="s">
        <v>2913</v>
      </c>
      <c r="D103" s="319"/>
      <c r="E103" s="319"/>
      <c r="F103" s="319" t="s">
        <v>2914</v>
      </c>
      <c r="G103" s="320"/>
      <c r="H103" s="319" t="s">
        <v>54</v>
      </c>
      <c r="I103" s="319" t="s">
        <v>57</v>
      </c>
      <c r="J103" s="319" t="s">
        <v>2915</v>
      </c>
      <c r="K103" s="318"/>
    </row>
    <row r="104" s="1" customFormat="1" ht="17.25" customHeight="1">
      <c r="B104" s="316"/>
      <c r="C104" s="321" t="s">
        <v>2916</v>
      </c>
      <c r="D104" s="321"/>
      <c r="E104" s="321"/>
      <c r="F104" s="322" t="s">
        <v>2917</v>
      </c>
      <c r="G104" s="323"/>
      <c r="H104" s="321"/>
      <c r="I104" s="321"/>
      <c r="J104" s="321" t="s">
        <v>2918</v>
      </c>
      <c r="K104" s="318"/>
    </row>
    <row r="105" s="1" customFormat="1" ht="5.25" customHeight="1">
      <c r="B105" s="316"/>
      <c r="C105" s="319"/>
      <c r="D105" s="319"/>
      <c r="E105" s="319"/>
      <c r="F105" s="319"/>
      <c r="G105" s="337"/>
      <c r="H105" s="319"/>
      <c r="I105" s="319"/>
      <c r="J105" s="319"/>
      <c r="K105" s="318"/>
    </row>
    <row r="106" s="1" customFormat="1" ht="15" customHeight="1">
      <c r="B106" s="316"/>
      <c r="C106" s="304" t="s">
        <v>53</v>
      </c>
      <c r="D106" s="326"/>
      <c r="E106" s="326"/>
      <c r="F106" s="327" t="s">
        <v>2919</v>
      </c>
      <c r="G106" s="304"/>
      <c r="H106" s="304" t="s">
        <v>2959</v>
      </c>
      <c r="I106" s="304" t="s">
        <v>2921</v>
      </c>
      <c r="J106" s="304">
        <v>20</v>
      </c>
      <c r="K106" s="318"/>
    </row>
    <row r="107" s="1" customFormat="1" ht="15" customHeight="1">
      <c r="B107" s="316"/>
      <c r="C107" s="304" t="s">
        <v>2922</v>
      </c>
      <c r="D107" s="304"/>
      <c r="E107" s="304"/>
      <c r="F107" s="327" t="s">
        <v>2919</v>
      </c>
      <c r="G107" s="304"/>
      <c r="H107" s="304" t="s">
        <v>2959</v>
      </c>
      <c r="I107" s="304" t="s">
        <v>2921</v>
      </c>
      <c r="J107" s="304">
        <v>120</v>
      </c>
      <c r="K107" s="318"/>
    </row>
    <row r="108" s="1" customFormat="1" ht="15" customHeight="1">
      <c r="B108" s="329"/>
      <c r="C108" s="304" t="s">
        <v>2924</v>
      </c>
      <c r="D108" s="304"/>
      <c r="E108" s="304"/>
      <c r="F108" s="327" t="s">
        <v>2925</v>
      </c>
      <c r="G108" s="304"/>
      <c r="H108" s="304" t="s">
        <v>2959</v>
      </c>
      <c r="I108" s="304" t="s">
        <v>2921</v>
      </c>
      <c r="J108" s="304">
        <v>50</v>
      </c>
      <c r="K108" s="318"/>
    </row>
    <row r="109" s="1" customFormat="1" ht="15" customHeight="1">
      <c r="B109" s="329"/>
      <c r="C109" s="304" t="s">
        <v>2927</v>
      </c>
      <c r="D109" s="304"/>
      <c r="E109" s="304"/>
      <c r="F109" s="327" t="s">
        <v>2919</v>
      </c>
      <c r="G109" s="304"/>
      <c r="H109" s="304" t="s">
        <v>2959</v>
      </c>
      <c r="I109" s="304" t="s">
        <v>2929</v>
      </c>
      <c r="J109" s="304"/>
      <c r="K109" s="318"/>
    </row>
    <row r="110" s="1" customFormat="1" ht="15" customHeight="1">
      <c r="B110" s="329"/>
      <c r="C110" s="304" t="s">
        <v>2938</v>
      </c>
      <c r="D110" s="304"/>
      <c r="E110" s="304"/>
      <c r="F110" s="327" t="s">
        <v>2925</v>
      </c>
      <c r="G110" s="304"/>
      <c r="H110" s="304" t="s">
        <v>2959</v>
      </c>
      <c r="I110" s="304" t="s">
        <v>2921</v>
      </c>
      <c r="J110" s="304">
        <v>50</v>
      </c>
      <c r="K110" s="318"/>
    </row>
    <row r="111" s="1" customFormat="1" ht="15" customHeight="1">
      <c r="B111" s="329"/>
      <c r="C111" s="304" t="s">
        <v>2946</v>
      </c>
      <c r="D111" s="304"/>
      <c r="E111" s="304"/>
      <c r="F111" s="327" t="s">
        <v>2925</v>
      </c>
      <c r="G111" s="304"/>
      <c r="H111" s="304" t="s">
        <v>2959</v>
      </c>
      <c r="I111" s="304" t="s">
        <v>2921</v>
      </c>
      <c r="J111" s="304">
        <v>50</v>
      </c>
      <c r="K111" s="318"/>
    </row>
    <row r="112" s="1" customFormat="1" ht="15" customHeight="1">
      <c r="B112" s="329"/>
      <c r="C112" s="304" t="s">
        <v>2944</v>
      </c>
      <c r="D112" s="304"/>
      <c r="E112" s="304"/>
      <c r="F112" s="327" t="s">
        <v>2925</v>
      </c>
      <c r="G112" s="304"/>
      <c r="H112" s="304" t="s">
        <v>2959</v>
      </c>
      <c r="I112" s="304" t="s">
        <v>2921</v>
      </c>
      <c r="J112" s="304">
        <v>50</v>
      </c>
      <c r="K112" s="318"/>
    </row>
    <row r="113" s="1" customFormat="1" ht="15" customHeight="1">
      <c r="B113" s="329"/>
      <c r="C113" s="304" t="s">
        <v>53</v>
      </c>
      <c r="D113" s="304"/>
      <c r="E113" s="304"/>
      <c r="F113" s="327" t="s">
        <v>2919</v>
      </c>
      <c r="G113" s="304"/>
      <c r="H113" s="304" t="s">
        <v>2960</v>
      </c>
      <c r="I113" s="304" t="s">
        <v>2921</v>
      </c>
      <c r="J113" s="304">
        <v>20</v>
      </c>
      <c r="K113" s="318"/>
    </row>
    <row r="114" s="1" customFormat="1" ht="15" customHeight="1">
      <c r="B114" s="329"/>
      <c r="C114" s="304" t="s">
        <v>2961</v>
      </c>
      <c r="D114" s="304"/>
      <c r="E114" s="304"/>
      <c r="F114" s="327" t="s">
        <v>2919</v>
      </c>
      <c r="G114" s="304"/>
      <c r="H114" s="304" t="s">
        <v>2962</v>
      </c>
      <c r="I114" s="304" t="s">
        <v>2921</v>
      </c>
      <c r="J114" s="304">
        <v>120</v>
      </c>
      <c r="K114" s="318"/>
    </row>
    <row r="115" s="1" customFormat="1" ht="15" customHeight="1">
      <c r="B115" s="329"/>
      <c r="C115" s="304" t="s">
        <v>38</v>
      </c>
      <c r="D115" s="304"/>
      <c r="E115" s="304"/>
      <c r="F115" s="327" t="s">
        <v>2919</v>
      </c>
      <c r="G115" s="304"/>
      <c r="H115" s="304" t="s">
        <v>2963</v>
      </c>
      <c r="I115" s="304" t="s">
        <v>2954</v>
      </c>
      <c r="J115" s="304"/>
      <c r="K115" s="318"/>
    </row>
    <row r="116" s="1" customFormat="1" ht="15" customHeight="1">
      <c r="B116" s="329"/>
      <c r="C116" s="304" t="s">
        <v>48</v>
      </c>
      <c r="D116" s="304"/>
      <c r="E116" s="304"/>
      <c r="F116" s="327" t="s">
        <v>2919</v>
      </c>
      <c r="G116" s="304"/>
      <c r="H116" s="304" t="s">
        <v>2964</v>
      </c>
      <c r="I116" s="304" t="s">
        <v>2954</v>
      </c>
      <c r="J116" s="304"/>
      <c r="K116" s="318"/>
    </row>
    <row r="117" s="1" customFormat="1" ht="15" customHeight="1">
      <c r="B117" s="329"/>
      <c r="C117" s="304" t="s">
        <v>57</v>
      </c>
      <c r="D117" s="304"/>
      <c r="E117" s="304"/>
      <c r="F117" s="327" t="s">
        <v>2919</v>
      </c>
      <c r="G117" s="304"/>
      <c r="H117" s="304" t="s">
        <v>2965</v>
      </c>
      <c r="I117" s="304" t="s">
        <v>2966</v>
      </c>
      <c r="J117" s="304"/>
      <c r="K117" s="318"/>
    </row>
    <row r="118" s="1" customFormat="1" ht="15" customHeight="1">
      <c r="B118" s="332"/>
      <c r="C118" s="338"/>
      <c r="D118" s="338"/>
      <c r="E118" s="338"/>
      <c r="F118" s="338"/>
      <c r="G118" s="338"/>
      <c r="H118" s="338"/>
      <c r="I118" s="338"/>
      <c r="J118" s="338"/>
      <c r="K118" s="334"/>
    </row>
    <row r="119" s="1" customFormat="1" ht="18.75" customHeight="1">
      <c r="B119" s="339"/>
      <c r="C119" s="340"/>
      <c r="D119" s="340"/>
      <c r="E119" s="340"/>
      <c r="F119" s="341"/>
      <c r="G119" s="340"/>
      <c r="H119" s="340"/>
      <c r="I119" s="340"/>
      <c r="J119" s="340"/>
      <c r="K119" s="339"/>
    </row>
    <row r="120" s="1" customFormat="1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s="1" customFormat="1" ht="7.5" customHeight="1">
      <c r="B121" s="342"/>
      <c r="C121" s="343"/>
      <c r="D121" s="343"/>
      <c r="E121" s="343"/>
      <c r="F121" s="343"/>
      <c r="G121" s="343"/>
      <c r="H121" s="343"/>
      <c r="I121" s="343"/>
      <c r="J121" s="343"/>
      <c r="K121" s="344"/>
    </row>
    <row r="122" s="1" customFormat="1" ht="45" customHeight="1">
      <c r="B122" s="345"/>
      <c r="C122" s="295" t="s">
        <v>2967</v>
      </c>
      <c r="D122" s="295"/>
      <c r="E122" s="295"/>
      <c r="F122" s="295"/>
      <c r="G122" s="295"/>
      <c r="H122" s="295"/>
      <c r="I122" s="295"/>
      <c r="J122" s="295"/>
      <c r="K122" s="346"/>
    </row>
    <row r="123" s="1" customFormat="1" ht="17.25" customHeight="1">
      <c r="B123" s="347"/>
      <c r="C123" s="319" t="s">
        <v>2913</v>
      </c>
      <c r="D123" s="319"/>
      <c r="E123" s="319"/>
      <c r="F123" s="319" t="s">
        <v>2914</v>
      </c>
      <c r="G123" s="320"/>
      <c r="H123" s="319" t="s">
        <v>54</v>
      </c>
      <c r="I123" s="319" t="s">
        <v>57</v>
      </c>
      <c r="J123" s="319" t="s">
        <v>2915</v>
      </c>
      <c r="K123" s="348"/>
    </row>
    <row r="124" s="1" customFormat="1" ht="17.25" customHeight="1">
      <c r="B124" s="347"/>
      <c r="C124" s="321" t="s">
        <v>2916</v>
      </c>
      <c r="D124" s="321"/>
      <c r="E124" s="321"/>
      <c r="F124" s="322" t="s">
        <v>2917</v>
      </c>
      <c r="G124" s="323"/>
      <c r="H124" s="321"/>
      <c r="I124" s="321"/>
      <c r="J124" s="321" t="s">
        <v>2918</v>
      </c>
      <c r="K124" s="348"/>
    </row>
    <row r="125" s="1" customFormat="1" ht="5.25" customHeight="1">
      <c r="B125" s="349"/>
      <c r="C125" s="324"/>
      <c r="D125" s="324"/>
      <c r="E125" s="324"/>
      <c r="F125" s="324"/>
      <c r="G125" s="350"/>
      <c r="H125" s="324"/>
      <c r="I125" s="324"/>
      <c r="J125" s="324"/>
      <c r="K125" s="351"/>
    </row>
    <row r="126" s="1" customFormat="1" ht="15" customHeight="1">
      <c r="B126" s="349"/>
      <c r="C126" s="304" t="s">
        <v>2922</v>
      </c>
      <c r="D126" s="326"/>
      <c r="E126" s="326"/>
      <c r="F126" s="327" t="s">
        <v>2919</v>
      </c>
      <c r="G126" s="304"/>
      <c r="H126" s="304" t="s">
        <v>2959</v>
      </c>
      <c r="I126" s="304" t="s">
        <v>2921</v>
      </c>
      <c r="J126" s="304">
        <v>120</v>
      </c>
      <c r="K126" s="352"/>
    </row>
    <row r="127" s="1" customFormat="1" ht="15" customHeight="1">
      <c r="B127" s="349"/>
      <c r="C127" s="304" t="s">
        <v>2968</v>
      </c>
      <c r="D127" s="304"/>
      <c r="E127" s="304"/>
      <c r="F127" s="327" t="s">
        <v>2919</v>
      </c>
      <c r="G127" s="304"/>
      <c r="H127" s="304" t="s">
        <v>2969</v>
      </c>
      <c r="I127" s="304" t="s">
        <v>2921</v>
      </c>
      <c r="J127" s="304" t="s">
        <v>2970</v>
      </c>
      <c r="K127" s="352"/>
    </row>
    <row r="128" s="1" customFormat="1" ht="15" customHeight="1">
      <c r="B128" s="349"/>
      <c r="C128" s="304" t="s">
        <v>2867</v>
      </c>
      <c r="D128" s="304"/>
      <c r="E128" s="304"/>
      <c r="F128" s="327" t="s">
        <v>2919</v>
      </c>
      <c r="G128" s="304"/>
      <c r="H128" s="304" t="s">
        <v>2971</v>
      </c>
      <c r="I128" s="304" t="s">
        <v>2921</v>
      </c>
      <c r="J128" s="304" t="s">
        <v>2970</v>
      </c>
      <c r="K128" s="352"/>
    </row>
    <row r="129" s="1" customFormat="1" ht="15" customHeight="1">
      <c r="B129" s="349"/>
      <c r="C129" s="304" t="s">
        <v>2930</v>
      </c>
      <c r="D129" s="304"/>
      <c r="E129" s="304"/>
      <c r="F129" s="327" t="s">
        <v>2925</v>
      </c>
      <c r="G129" s="304"/>
      <c r="H129" s="304" t="s">
        <v>2931</v>
      </c>
      <c r="I129" s="304" t="s">
        <v>2921</v>
      </c>
      <c r="J129" s="304">
        <v>15</v>
      </c>
      <c r="K129" s="352"/>
    </row>
    <row r="130" s="1" customFormat="1" ht="15" customHeight="1">
      <c r="B130" s="349"/>
      <c r="C130" s="330" t="s">
        <v>2932</v>
      </c>
      <c r="D130" s="330"/>
      <c r="E130" s="330"/>
      <c r="F130" s="331" t="s">
        <v>2925</v>
      </c>
      <c r="G130" s="330"/>
      <c r="H130" s="330" t="s">
        <v>2933</v>
      </c>
      <c r="I130" s="330" t="s">
        <v>2921</v>
      </c>
      <c r="J130" s="330">
        <v>15</v>
      </c>
      <c r="K130" s="352"/>
    </row>
    <row r="131" s="1" customFormat="1" ht="15" customHeight="1">
      <c r="B131" s="349"/>
      <c r="C131" s="330" t="s">
        <v>2934</v>
      </c>
      <c r="D131" s="330"/>
      <c r="E131" s="330"/>
      <c r="F131" s="331" t="s">
        <v>2925</v>
      </c>
      <c r="G131" s="330"/>
      <c r="H131" s="330" t="s">
        <v>2935</v>
      </c>
      <c r="I131" s="330" t="s">
        <v>2921</v>
      </c>
      <c r="J131" s="330">
        <v>20</v>
      </c>
      <c r="K131" s="352"/>
    </row>
    <row r="132" s="1" customFormat="1" ht="15" customHeight="1">
      <c r="B132" s="349"/>
      <c r="C132" s="330" t="s">
        <v>2936</v>
      </c>
      <c r="D132" s="330"/>
      <c r="E132" s="330"/>
      <c r="F132" s="331" t="s">
        <v>2925</v>
      </c>
      <c r="G132" s="330"/>
      <c r="H132" s="330" t="s">
        <v>2937</v>
      </c>
      <c r="I132" s="330" t="s">
        <v>2921</v>
      </c>
      <c r="J132" s="330">
        <v>20</v>
      </c>
      <c r="K132" s="352"/>
    </row>
    <row r="133" s="1" customFormat="1" ht="15" customHeight="1">
      <c r="B133" s="349"/>
      <c r="C133" s="304" t="s">
        <v>2924</v>
      </c>
      <c r="D133" s="304"/>
      <c r="E133" s="304"/>
      <c r="F133" s="327" t="s">
        <v>2925</v>
      </c>
      <c r="G133" s="304"/>
      <c r="H133" s="304" t="s">
        <v>2959</v>
      </c>
      <c r="I133" s="304" t="s">
        <v>2921</v>
      </c>
      <c r="J133" s="304">
        <v>50</v>
      </c>
      <c r="K133" s="352"/>
    </row>
    <row r="134" s="1" customFormat="1" ht="15" customHeight="1">
      <c r="B134" s="349"/>
      <c r="C134" s="304" t="s">
        <v>2938</v>
      </c>
      <c r="D134" s="304"/>
      <c r="E134" s="304"/>
      <c r="F134" s="327" t="s">
        <v>2925</v>
      </c>
      <c r="G134" s="304"/>
      <c r="H134" s="304" t="s">
        <v>2959</v>
      </c>
      <c r="I134" s="304" t="s">
        <v>2921</v>
      </c>
      <c r="J134" s="304">
        <v>50</v>
      </c>
      <c r="K134" s="352"/>
    </row>
    <row r="135" s="1" customFormat="1" ht="15" customHeight="1">
      <c r="B135" s="349"/>
      <c r="C135" s="304" t="s">
        <v>2944</v>
      </c>
      <c r="D135" s="304"/>
      <c r="E135" s="304"/>
      <c r="F135" s="327" t="s">
        <v>2925</v>
      </c>
      <c r="G135" s="304"/>
      <c r="H135" s="304" t="s">
        <v>2959</v>
      </c>
      <c r="I135" s="304" t="s">
        <v>2921</v>
      </c>
      <c r="J135" s="304">
        <v>50</v>
      </c>
      <c r="K135" s="352"/>
    </row>
    <row r="136" s="1" customFormat="1" ht="15" customHeight="1">
      <c r="B136" s="349"/>
      <c r="C136" s="304" t="s">
        <v>2946</v>
      </c>
      <c r="D136" s="304"/>
      <c r="E136" s="304"/>
      <c r="F136" s="327" t="s">
        <v>2925</v>
      </c>
      <c r="G136" s="304"/>
      <c r="H136" s="304" t="s">
        <v>2959</v>
      </c>
      <c r="I136" s="304" t="s">
        <v>2921</v>
      </c>
      <c r="J136" s="304">
        <v>50</v>
      </c>
      <c r="K136" s="352"/>
    </row>
    <row r="137" s="1" customFormat="1" ht="15" customHeight="1">
      <c r="B137" s="349"/>
      <c r="C137" s="304" t="s">
        <v>2947</v>
      </c>
      <c r="D137" s="304"/>
      <c r="E137" s="304"/>
      <c r="F137" s="327" t="s">
        <v>2925</v>
      </c>
      <c r="G137" s="304"/>
      <c r="H137" s="304" t="s">
        <v>2972</v>
      </c>
      <c r="I137" s="304" t="s">
        <v>2921</v>
      </c>
      <c r="J137" s="304">
        <v>255</v>
      </c>
      <c r="K137" s="352"/>
    </row>
    <row r="138" s="1" customFormat="1" ht="15" customHeight="1">
      <c r="B138" s="349"/>
      <c r="C138" s="304" t="s">
        <v>2949</v>
      </c>
      <c r="D138" s="304"/>
      <c r="E138" s="304"/>
      <c r="F138" s="327" t="s">
        <v>2919</v>
      </c>
      <c r="G138" s="304"/>
      <c r="H138" s="304" t="s">
        <v>2973</v>
      </c>
      <c r="I138" s="304" t="s">
        <v>2951</v>
      </c>
      <c r="J138" s="304"/>
      <c r="K138" s="352"/>
    </row>
    <row r="139" s="1" customFormat="1" ht="15" customHeight="1">
      <c r="B139" s="349"/>
      <c r="C139" s="304" t="s">
        <v>2952</v>
      </c>
      <c r="D139" s="304"/>
      <c r="E139" s="304"/>
      <c r="F139" s="327" t="s">
        <v>2919</v>
      </c>
      <c r="G139" s="304"/>
      <c r="H139" s="304" t="s">
        <v>2974</v>
      </c>
      <c r="I139" s="304" t="s">
        <v>2954</v>
      </c>
      <c r="J139" s="304"/>
      <c r="K139" s="352"/>
    </row>
    <row r="140" s="1" customFormat="1" ht="15" customHeight="1">
      <c r="B140" s="349"/>
      <c r="C140" s="304" t="s">
        <v>2955</v>
      </c>
      <c r="D140" s="304"/>
      <c r="E140" s="304"/>
      <c r="F140" s="327" t="s">
        <v>2919</v>
      </c>
      <c r="G140" s="304"/>
      <c r="H140" s="304" t="s">
        <v>2955</v>
      </c>
      <c r="I140" s="304" t="s">
        <v>2954</v>
      </c>
      <c r="J140" s="304"/>
      <c r="K140" s="352"/>
    </row>
    <row r="141" s="1" customFormat="1" ht="15" customHeight="1">
      <c r="B141" s="349"/>
      <c r="C141" s="304" t="s">
        <v>38</v>
      </c>
      <c r="D141" s="304"/>
      <c r="E141" s="304"/>
      <c r="F141" s="327" t="s">
        <v>2919</v>
      </c>
      <c r="G141" s="304"/>
      <c r="H141" s="304" t="s">
        <v>2975</v>
      </c>
      <c r="I141" s="304" t="s">
        <v>2954</v>
      </c>
      <c r="J141" s="304"/>
      <c r="K141" s="352"/>
    </row>
    <row r="142" s="1" customFormat="1" ht="15" customHeight="1">
      <c r="B142" s="349"/>
      <c r="C142" s="304" t="s">
        <v>2976</v>
      </c>
      <c r="D142" s="304"/>
      <c r="E142" s="304"/>
      <c r="F142" s="327" t="s">
        <v>2919</v>
      </c>
      <c r="G142" s="304"/>
      <c r="H142" s="304" t="s">
        <v>2977</v>
      </c>
      <c r="I142" s="304" t="s">
        <v>2954</v>
      </c>
      <c r="J142" s="304"/>
      <c r="K142" s="352"/>
    </row>
    <row r="143" s="1" customFormat="1" ht="15" customHeight="1">
      <c r="B143" s="353"/>
      <c r="C143" s="354"/>
      <c r="D143" s="354"/>
      <c r="E143" s="354"/>
      <c r="F143" s="354"/>
      <c r="G143" s="354"/>
      <c r="H143" s="354"/>
      <c r="I143" s="354"/>
      <c r="J143" s="354"/>
      <c r="K143" s="355"/>
    </row>
    <row r="144" s="1" customFormat="1" ht="18.75" customHeight="1">
      <c r="B144" s="340"/>
      <c r="C144" s="340"/>
      <c r="D144" s="340"/>
      <c r="E144" s="340"/>
      <c r="F144" s="341"/>
      <c r="G144" s="340"/>
      <c r="H144" s="340"/>
      <c r="I144" s="340"/>
      <c r="J144" s="340"/>
      <c r="K144" s="340"/>
    </row>
    <row r="145" s="1" customFormat="1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s="1" customFormat="1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s="1" customFormat="1" ht="45" customHeight="1">
      <c r="B147" s="316"/>
      <c r="C147" s="317" t="s">
        <v>2978</v>
      </c>
      <c r="D147" s="317"/>
      <c r="E147" s="317"/>
      <c r="F147" s="317"/>
      <c r="G147" s="317"/>
      <c r="H147" s="317"/>
      <c r="I147" s="317"/>
      <c r="J147" s="317"/>
      <c r="K147" s="318"/>
    </row>
    <row r="148" s="1" customFormat="1" ht="17.25" customHeight="1">
      <c r="B148" s="316"/>
      <c r="C148" s="319" t="s">
        <v>2913</v>
      </c>
      <c r="D148" s="319"/>
      <c r="E148" s="319"/>
      <c r="F148" s="319" t="s">
        <v>2914</v>
      </c>
      <c r="G148" s="320"/>
      <c r="H148" s="319" t="s">
        <v>54</v>
      </c>
      <c r="I148" s="319" t="s">
        <v>57</v>
      </c>
      <c r="J148" s="319" t="s">
        <v>2915</v>
      </c>
      <c r="K148" s="318"/>
    </row>
    <row r="149" s="1" customFormat="1" ht="17.25" customHeight="1">
      <c r="B149" s="316"/>
      <c r="C149" s="321" t="s">
        <v>2916</v>
      </c>
      <c r="D149" s="321"/>
      <c r="E149" s="321"/>
      <c r="F149" s="322" t="s">
        <v>2917</v>
      </c>
      <c r="G149" s="323"/>
      <c r="H149" s="321"/>
      <c r="I149" s="321"/>
      <c r="J149" s="321" t="s">
        <v>2918</v>
      </c>
      <c r="K149" s="318"/>
    </row>
    <row r="150" s="1" customFormat="1" ht="5.25" customHeight="1">
      <c r="B150" s="329"/>
      <c r="C150" s="324"/>
      <c r="D150" s="324"/>
      <c r="E150" s="324"/>
      <c r="F150" s="324"/>
      <c r="G150" s="325"/>
      <c r="H150" s="324"/>
      <c r="I150" s="324"/>
      <c r="J150" s="324"/>
      <c r="K150" s="352"/>
    </row>
    <row r="151" s="1" customFormat="1" ht="15" customHeight="1">
      <c r="B151" s="329"/>
      <c r="C151" s="356" t="s">
        <v>2922</v>
      </c>
      <c r="D151" s="304"/>
      <c r="E151" s="304"/>
      <c r="F151" s="357" t="s">
        <v>2919</v>
      </c>
      <c r="G151" s="304"/>
      <c r="H151" s="356" t="s">
        <v>2959</v>
      </c>
      <c r="I151" s="356" t="s">
        <v>2921</v>
      </c>
      <c r="J151" s="356">
        <v>120</v>
      </c>
      <c r="K151" s="352"/>
    </row>
    <row r="152" s="1" customFormat="1" ht="15" customHeight="1">
      <c r="B152" s="329"/>
      <c r="C152" s="356" t="s">
        <v>2968</v>
      </c>
      <c r="D152" s="304"/>
      <c r="E152" s="304"/>
      <c r="F152" s="357" t="s">
        <v>2919</v>
      </c>
      <c r="G152" s="304"/>
      <c r="H152" s="356" t="s">
        <v>2979</v>
      </c>
      <c r="I152" s="356" t="s">
        <v>2921</v>
      </c>
      <c r="J152" s="356" t="s">
        <v>2970</v>
      </c>
      <c r="K152" s="352"/>
    </row>
    <row r="153" s="1" customFormat="1" ht="15" customHeight="1">
      <c r="B153" s="329"/>
      <c r="C153" s="356" t="s">
        <v>2867</v>
      </c>
      <c r="D153" s="304"/>
      <c r="E153" s="304"/>
      <c r="F153" s="357" t="s">
        <v>2919</v>
      </c>
      <c r="G153" s="304"/>
      <c r="H153" s="356" t="s">
        <v>2980</v>
      </c>
      <c r="I153" s="356" t="s">
        <v>2921</v>
      </c>
      <c r="J153" s="356" t="s">
        <v>2970</v>
      </c>
      <c r="K153" s="352"/>
    </row>
    <row r="154" s="1" customFormat="1" ht="15" customHeight="1">
      <c r="B154" s="329"/>
      <c r="C154" s="356" t="s">
        <v>2924</v>
      </c>
      <c r="D154" s="304"/>
      <c r="E154" s="304"/>
      <c r="F154" s="357" t="s">
        <v>2925</v>
      </c>
      <c r="G154" s="304"/>
      <c r="H154" s="356" t="s">
        <v>2959</v>
      </c>
      <c r="I154" s="356" t="s">
        <v>2921</v>
      </c>
      <c r="J154" s="356">
        <v>50</v>
      </c>
      <c r="K154" s="352"/>
    </row>
    <row r="155" s="1" customFormat="1" ht="15" customHeight="1">
      <c r="B155" s="329"/>
      <c r="C155" s="356" t="s">
        <v>2927</v>
      </c>
      <c r="D155" s="304"/>
      <c r="E155" s="304"/>
      <c r="F155" s="357" t="s">
        <v>2919</v>
      </c>
      <c r="G155" s="304"/>
      <c r="H155" s="356" t="s">
        <v>2959</v>
      </c>
      <c r="I155" s="356" t="s">
        <v>2929</v>
      </c>
      <c r="J155" s="356"/>
      <c r="K155" s="352"/>
    </row>
    <row r="156" s="1" customFormat="1" ht="15" customHeight="1">
      <c r="B156" s="329"/>
      <c r="C156" s="356" t="s">
        <v>2938</v>
      </c>
      <c r="D156" s="304"/>
      <c r="E156" s="304"/>
      <c r="F156" s="357" t="s">
        <v>2925</v>
      </c>
      <c r="G156" s="304"/>
      <c r="H156" s="356" t="s">
        <v>2959</v>
      </c>
      <c r="I156" s="356" t="s">
        <v>2921</v>
      </c>
      <c r="J156" s="356">
        <v>50</v>
      </c>
      <c r="K156" s="352"/>
    </row>
    <row r="157" s="1" customFormat="1" ht="15" customHeight="1">
      <c r="B157" s="329"/>
      <c r="C157" s="356" t="s">
        <v>2946</v>
      </c>
      <c r="D157" s="304"/>
      <c r="E157" s="304"/>
      <c r="F157" s="357" t="s">
        <v>2925</v>
      </c>
      <c r="G157" s="304"/>
      <c r="H157" s="356" t="s">
        <v>2959</v>
      </c>
      <c r="I157" s="356" t="s">
        <v>2921</v>
      </c>
      <c r="J157" s="356">
        <v>50</v>
      </c>
      <c r="K157" s="352"/>
    </row>
    <row r="158" s="1" customFormat="1" ht="15" customHeight="1">
      <c r="B158" s="329"/>
      <c r="C158" s="356" t="s">
        <v>2944</v>
      </c>
      <c r="D158" s="304"/>
      <c r="E158" s="304"/>
      <c r="F158" s="357" t="s">
        <v>2925</v>
      </c>
      <c r="G158" s="304"/>
      <c r="H158" s="356" t="s">
        <v>2959</v>
      </c>
      <c r="I158" s="356" t="s">
        <v>2921</v>
      </c>
      <c r="J158" s="356">
        <v>50</v>
      </c>
      <c r="K158" s="352"/>
    </row>
    <row r="159" s="1" customFormat="1" ht="15" customHeight="1">
      <c r="B159" s="329"/>
      <c r="C159" s="356" t="s">
        <v>102</v>
      </c>
      <c r="D159" s="304"/>
      <c r="E159" s="304"/>
      <c r="F159" s="357" t="s">
        <v>2919</v>
      </c>
      <c r="G159" s="304"/>
      <c r="H159" s="356" t="s">
        <v>2981</v>
      </c>
      <c r="I159" s="356" t="s">
        <v>2921</v>
      </c>
      <c r="J159" s="356" t="s">
        <v>2982</v>
      </c>
      <c r="K159" s="352"/>
    </row>
    <row r="160" s="1" customFormat="1" ht="15" customHeight="1">
      <c r="B160" s="329"/>
      <c r="C160" s="356" t="s">
        <v>2983</v>
      </c>
      <c r="D160" s="304"/>
      <c r="E160" s="304"/>
      <c r="F160" s="357" t="s">
        <v>2919</v>
      </c>
      <c r="G160" s="304"/>
      <c r="H160" s="356" t="s">
        <v>2984</v>
      </c>
      <c r="I160" s="356" t="s">
        <v>2954</v>
      </c>
      <c r="J160" s="356"/>
      <c r="K160" s="352"/>
    </row>
    <row r="161" s="1" customFormat="1" ht="15" customHeight="1">
      <c r="B161" s="358"/>
      <c r="C161" s="338"/>
      <c r="D161" s="338"/>
      <c r="E161" s="338"/>
      <c r="F161" s="338"/>
      <c r="G161" s="338"/>
      <c r="H161" s="338"/>
      <c r="I161" s="338"/>
      <c r="J161" s="338"/>
      <c r="K161" s="359"/>
    </row>
    <row r="162" s="1" customFormat="1" ht="18.75" customHeight="1">
      <c r="B162" s="340"/>
      <c r="C162" s="350"/>
      <c r="D162" s="350"/>
      <c r="E162" s="350"/>
      <c r="F162" s="360"/>
      <c r="G162" s="350"/>
      <c r="H162" s="350"/>
      <c r="I162" s="350"/>
      <c r="J162" s="350"/>
      <c r="K162" s="340"/>
    </row>
    <row r="163" s="1" customFormat="1" ht="18.75" customHeight="1">
      <c r="B163" s="312"/>
      <c r="C163" s="312"/>
      <c r="D163" s="312"/>
      <c r="E163" s="312"/>
      <c r="F163" s="312"/>
      <c r="G163" s="312"/>
      <c r="H163" s="312"/>
      <c r="I163" s="312"/>
      <c r="J163" s="312"/>
      <c r="K163" s="312"/>
    </row>
    <row r="164" s="1" customFormat="1" ht="7.5" customHeight="1">
      <c r="B164" s="291"/>
      <c r="C164" s="292"/>
      <c r="D164" s="292"/>
      <c r="E164" s="292"/>
      <c r="F164" s="292"/>
      <c r="G164" s="292"/>
      <c r="H164" s="292"/>
      <c r="I164" s="292"/>
      <c r="J164" s="292"/>
      <c r="K164" s="293"/>
    </row>
    <row r="165" s="1" customFormat="1" ht="45" customHeight="1">
      <c r="B165" s="294"/>
      <c r="C165" s="295" t="s">
        <v>2985</v>
      </c>
      <c r="D165" s="295"/>
      <c r="E165" s="295"/>
      <c r="F165" s="295"/>
      <c r="G165" s="295"/>
      <c r="H165" s="295"/>
      <c r="I165" s="295"/>
      <c r="J165" s="295"/>
      <c r="K165" s="296"/>
    </row>
    <row r="166" s="1" customFormat="1" ht="17.25" customHeight="1">
      <c r="B166" s="294"/>
      <c r="C166" s="319" t="s">
        <v>2913</v>
      </c>
      <c r="D166" s="319"/>
      <c r="E166" s="319"/>
      <c r="F166" s="319" t="s">
        <v>2914</v>
      </c>
      <c r="G166" s="361"/>
      <c r="H166" s="362" t="s">
        <v>54</v>
      </c>
      <c r="I166" s="362" t="s">
        <v>57</v>
      </c>
      <c r="J166" s="319" t="s">
        <v>2915</v>
      </c>
      <c r="K166" s="296"/>
    </row>
    <row r="167" s="1" customFormat="1" ht="17.25" customHeight="1">
      <c r="B167" s="297"/>
      <c r="C167" s="321" t="s">
        <v>2916</v>
      </c>
      <c r="D167" s="321"/>
      <c r="E167" s="321"/>
      <c r="F167" s="322" t="s">
        <v>2917</v>
      </c>
      <c r="G167" s="363"/>
      <c r="H167" s="364"/>
      <c r="I167" s="364"/>
      <c r="J167" s="321" t="s">
        <v>2918</v>
      </c>
      <c r="K167" s="299"/>
    </row>
    <row r="168" s="1" customFormat="1" ht="5.25" customHeight="1">
      <c r="B168" s="329"/>
      <c r="C168" s="324"/>
      <c r="D168" s="324"/>
      <c r="E168" s="324"/>
      <c r="F168" s="324"/>
      <c r="G168" s="325"/>
      <c r="H168" s="324"/>
      <c r="I168" s="324"/>
      <c r="J168" s="324"/>
      <c r="K168" s="352"/>
    </row>
    <row r="169" s="1" customFormat="1" ht="15" customHeight="1">
      <c r="B169" s="329"/>
      <c r="C169" s="304" t="s">
        <v>2922</v>
      </c>
      <c r="D169" s="304"/>
      <c r="E169" s="304"/>
      <c r="F169" s="327" t="s">
        <v>2919</v>
      </c>
      <c r="G169" s="304"/>
      <c r="H169" s="304" t="s">
        <v>2959</v>
      </c>
      <c r="I169" s="304" t="s">
        <v>2921</v>
      </c>
      <c r="J169" s="304">
        <v>120</v>
      </c>
      <c r="K169" s="352"/>
    </row>
    <row r="170" s="1" customFormat="1" ht="15" customHeight="1">
      <c r="B170" s="329"/>
      <c r="C170" s="304" t="s">
        <v>2968</v>
      </c>
      <c r="D170" s="304"/>
      <c r="E170" s="304"/>
      <c r="F170" s="327" t="s">
        <v>2919</v>
      </c>
      <c r="G170" s="304"/>
      <c r="H170" s="304" t="s">
        <v>2969</v>
      </c>
      <c r="I170" s="304" t="s">
        <v>2921</v>
      </c>
      <c r="J170" s="304" t="s">
        <v>2970</v>
      </c>
      <c r="K170" s="352"/>
    </row>
    <row r="171" s="1" customFormat="1" ht="15" customHeight="1">
      <c r="B171" s="329"/>
      <c r="C171" s="304" t="s">
        <v>2867</v>
      </c>
      <c r="D171" s="304"/>
      <c r="E171" s="304"/>
      <c r="F171" s="327" t="s">
        <v>2919</v>
      </c>
      <c r="G171" s="304"/>
      <c r="H171" s="304" t="s">
        <v>2986</v>
      </c>
      <c r="I171" s="304" t="s">
        <v>2921</v>
      </c>
      <c r="J171" s="304" t="s">
        <v>2970</v>
      </c>
      <c r="K171" s="352"/>
    </row>
    <row r="172" s="1" customFormat="1" ht="15" customHeight="1">
      <c r="B172" s="329"/>
      <c r="C172" s="304" t="s">
        <v>2924</v>
      </c>
      <c r="D172" s="304"/>
      <c r="E172" s="304"/>
      <c r="F172" s="327" t="s">
        <v>2925</v>
      </c>
      <c r="G172" s="304"/>
      <c r="H172" s="304" t="s">
        <v>2986</v>
      </c>
      <c r="I172" s="304" t="s">
        <v>2921</v>
      </c>
      <c r="J172" s="304">
        <v>50</v>
      </c>
      <c r="K172" s="352"/>
    </row>
    <row r="173" s="1" customFormat="1" ht="15" customHeight="1">
      <c r="B173" s="329"/>
      <c r="C173" s="304" t="s">
        <v>2927</v>
      </c>
      <c r="D173" s="304"/>
      <c r="E173" s="304"/>
      <c r="F173" s="327" t="s">
        <v>2919</v>
      </c>
      <c r="G173" s="304"/>
      <c r="H173" s="304" t="s">
        <v>2986</v>
      </c>
      <c r="I173" s="304" t="s">
        <v>2929</v>
      </c>
      <c r="J173" s="304"/>
      <c r="K173" s="352"/>
    </row>
    <row r="174" s="1" customFormat="1" ht="15" customHeight="1">
      <c r="B174" s="329"/>
      <c r="C174" s="304" t="s">
        <v>2938</v>
      </c>
      <c r="D174" s="304"/>
      <c r="E174" s="304"/>
      <c r="F174" s="327" t="s">
        <v>2925</v>
      </c>
      <c r="G174" s="304"/>
      <c r="H174" s="304" t="s">
        <v>2986</v>
      </c>
      <c r="I174" s="304" t="s">
        <v>2921</v>
      </c>
      <c r="J174" s="304">
        <v>50</v>
      </c>
      <c r="K174" s="352"/>
    </row>
    <row r="175" s="1" customFormat="1" ht="15" customHeight="1">
      <c r="B175" s="329"/>
      <c r="C175" s="304" t="s">
        <v>2946</v>
      </c>
      <c r="D175" s="304"/>
      <c r="E175" s="304"/>
      <c r="F175" s="327" t="s">
        <v>2925</v>
      </c>
      <c r="G175" s="304"/>
      <c r="H175" s="304" t="s">
        <v>2986</v>
      </c>
      <c r="I175" s="304" t="s">
        <v>2921</v>
      </c>
      <c r="J175" s="304">
        <v>50</v>
      </c>
      <c r="K175" s="352"/>
    </row>
    <row r="176" s="1" customFormat="1" ht="15" customHeight="1">
      <c r="B176" s="329"/>
      <c r="C176" s="304" t="s">
        <v>2944</v>
      </c>
      <c r="D176" s="304"/>
      <c r="E176" s="304"/>
      <c r="F176" s="327" t="s">
        <v>2925</v>
      </c>
      <c r="G176" s="304"/>
      <c r="H176" s="304" t="s">
        <v>2986</v>
      </c>
      <c r="I176" s="304" t="s">
        <v>2921</v>
      </c>
      <c r="J176" s="304">
        <v>50</v>
      </c>
      <c r="K176" s="352"/>
    </row>
    <row r="177" s="1" customFormat="1" ht="15" customHeight="1">
      <c r="B177" s="329"/>
      <c r="C177" s="304" t="s">
        <v>114</v>
      </c>
      <c r="D177" s="304"/>
      <c r="E177" s="304"/>
      <c r="F177" s="327" t="s">
        <v>2919</v>
      </c>
      <c r="G177" s="304"/>
      <c r="H177" s="304" t="s">
        <v>2987</v>
      </c>
      <c r="I177" s="304" t="s">
        <v>2988</v>
      </c>
      <c r="J177" s="304"/>
      <c r="K177" s="352"/>
    </row>
    <row r="178" s="1" customFormat="1" ht="15" customHeight="1">
      <c r="B178" s="329"/>
      <c r="C178" s="304" t="s">
        <v>57</v>
      </c>
      <c r="D178" s="304"/>
      <c r="E178" s="304"/>
      <c r="F178" s="327" t="s">
        <v>2919</v>
      </c>
      <c r="G178" s="304"/>
      <c r="H178" s="304" t="s">
        <v>2989</v>
      </c>
      <c r="I178" s="304" t="s">
        <v>2990</v>
      </c>
      <c r="J178" s="304">
        <v>1</v>
      </c>
      <c r="K178" s="352"/>
    </row>
    <row r="179" s="1" customFormat="1" ht="15" customHeight="1">
      <c r="B179" s="329"/>
      <c r="C179" s="304" t="s">
        <v>53</v>
      </c>
      <c r="D179" s="304"/>
      <c r="E179" s="304"/>
      <c r="F179" s="327" t="s">
        <v>2919</v>
      </c>
      <c r="G179" s="304"/>
      <c r="H179" s="304" t="s">
        <v>2991</v>
      </c>
      <c r="I179" s="304" t="s">
        <v>2921</v>
      </c>
      <c r="J179" s="304">
        <v>20</v>
      </c>
      <c r="K179" s="352"/>
    </row>
    <row r="180" s="1" customFormat="1" ht="15" customHeight="1">
      <c r="B180" s="329"/>
      <c r="C180" s="304" t="s">
        <v>54</v>
      </c>
      <c r="D180" s="304"/>
      <c r="E180" s="304"/>
      <c r="F180" s="327" t="s">
        <v>2919</v>
      </c>
      <c r="G180" s="304"/>
      <c r="H180" s="304" t="s">
        <v>2992</v>
      </c>
      <c r="I180" s="304" t="s">
        <v>2921</v>
      </c>
      <c r="J180" s="304">
        <v>255</v>
      </c>
      <c r="K180" s="352"/>
    </row>
    <row r="181" s="1" customFormat="1" ht="15" customHeight="1">
      <c r="B181" s="329"/>
      <c r="C181" s="304" t="s">
        <v>115</v>
      </c>
      <c r="D181" s="304"/>
      <c r="E181" s="304"/>
      <c r="F181" s="327" t="s">
        <v>2919</v>
      </c>
      <c r="G181" s="304"/>
      <c r="H181" s="304" t="s">
        <v>2883</v>
      </c>
      <c r="I181" s="304" t="s">
        <v>2921</v>
      </c>
      <c r="J181" s="304">
        <v>10</v>
      </c>
      <c r="K181" s="352"/>
    </row>
    <row r="182" s="1" customFormat="1" ht="15" customHeight="1">
      <c r="B182" s="329"/>
      <c r="C182" s="304" t="s">
        <v>116</v>
      </c>
      <c r="D182" s="304"/>
      <c r="E182" s="304"/>
      <c r="F182" s="327" t="s">
        <v>2919</v>
      </c>
      <c r="G182" s="304"/>
      <c r="H182" s="304" t="s">
        <v>2993</v>
      </c>
      <c r="I182" s="304" t="s">
        <v>2954</v>
      </c>
      <c r="J182" s="304"/>
      <c r="K182" s="352"/>
    </row>
    <row r="183" s="1" customFormat="1" ht="15" customHeight="1">
      <c r="B183" s="329"/>
      <c r="C183" s="304" t="s">
        <v>2994</v>
      </c>
      <c r="D183" s="304"/>
      <c r="E183" s="304"/>
      <c r="F183" s="327" t="s">
        <v>2919</v>
      </c>
      <c r="G183" s="304"/>
      <c r="H183" s="304" t="s">
        <v>2995</v>
      </c>
      <c r="I183" s="304" t="s">
        <v>2954</v>
      </c>
      <c r="J183" s="304"/>
      <c r="K183" s="352"/>
    </row>
    <row r="184" s="1" customFormat="1" ht="15" customHeight="1">
      <c r="B184" s="329"/>
      <c r="C184" s="304" t="s">
        <v>2983</v>
      </c>
      <c r="D184" s="304"/>
      <c r="E184" s="304"/>
      <c r="F184" s="327" t="s">
        <v>2919</v>
      </c>
      <c r="G184" s="304"/>
      <c r="H184" s="304" t="s">
        <v>2996</v>
      </c>
      <c r="I184" s="304" t="s">
        <v>2954</v>
      </c>
      <c r="J184" s="304"/>
      <c r="K184" s="352"/>
    </row>
    <row r="185" s="1" customFormat="1" ht="15" customHeight="1">
      <c r="B185" s="329"/>
      <c r="C185" s="304" t="s">
        <v>118</v>
      </c>
      <c r="D185" s="304"/>
      <c r="E185" s="304"/>
      <c r="F185" s="327" t="s">
        <v>2925</v>
      </c>
      <c r="G185" s="304"/>
      <c r="H185" s="304" t="s">
        <v>2997</v>
      </c>
      <c r="I185" s="304" t="s">
        <v>2921</v>
      </c>
      <c r="J185" s="304">
        <v>50</v>
      </c>
      <c r="K185" s="352"/>
    </row>
    <row r="186" s="1" customFormat="1" ht="15" customHeight="1">
      <c r="B186" s="329"/>
      <c r="C186" s="304" t="s">
        <v>2998</v>
      </c>
      <c r="D186" s="304"/>
      <c r="E186" s="304"/>
      <c r="F186" s="327" t="s">
        <v>2925</v>
      </c>
      <c r="G186" s="304"/>
      <c r="H186" s="304" t="s">
        <v>2999</v>
      </c>
      <c r="I186" s="304" t="s">
        <v>3000</v>
      </c>
      <c r="J186" s="304"/>
      <c r="K186" s="352"/>
    </row>
    <row r="187" s="1" customFormat="1" ht="15" customHeight="1">
      <c r="B187" s="329"/>
      <c r="C187" s="304" t="s">
        <v>3001</v>
      </c>
      <c r="D187" s="304"/>
      <c r="E187" s="304"/>
      <c r="F187" s="327" t="s">
        <v>2925</v>
      </c>
      <c r="G187" s="304"/>
      <c r="H187" s="304" t="s">
        <v>3002</v>
      </c>
      <c r="I187" s="304" t="s">
        <v>3000</v>
      </c>
      <c r="J187" s="304"/>
      <c r="K187" s="352"/>
    </row>
    <row r="188" s="1" customFormat="1" ht="15" customHeight="1">
      <c r="B188" s="329"/>
      <c r="C188" s="304" t="s">
        <v>3003</v>
      </c>
      <c r="D188" s="304"/>
      <c r="E188" s="304"/>
      <c r="F188" s="327" t="s">
        <v>2925</v>
      </c>
      <c r="G188" s="304"/>
      <c r="H188" s="304" t="s">
        <v>3004</v>
      </c>
      <c r="I188" s="304" t="s">
        <v>3000</v>
      </c>
      <c r="J188" s="304"/>
      <c r="K188" s="352"/>
    </row>
    <row r="189" s="1" customFormat="1" ht="15" customHeight="1">
      <c r="B189" s="329"/>
      <c r="C189" s="365" t="s">
        <v>3005</v>
      </c>
      <c r="D189" s="304"/>
      <c r="E189" s="304"/>
      <c r="F189" s="327" t="s">
        <v>2925</v>
      </c>
      <c r="G189" s="304"/>
      <c r="H189" s="304" t="s">
        <v>3006</v>
      </c>
      <c r="I189" s="304" t="s">
        <v>3007</v>
      </c>
      <c r="J189" s="366" t="s">
        <v>3008</v>
      </c>
      <c r="K189" s="352"/>
    </row>
    <row r="190" s="1" customFormat="1" ht="15" customHeight="1">
      <c r="B190" s="329"/>
      <c r="C190" s="365" t="s">
        <v>42</v>
      </c>
      <c r="D190" s="304"/>
      <c r="E190" s="304"/>
      <c r="F190" s="327" t="s">
        <v>2919</v>
      </c>
      <c r="G190" s="304"/>
      <c r="H190" s="301" t="s">
        <v>3009</v>
      </c>
      <c r="I190" s="304" t="s">
        <v>3010</v>
      </c>
      <c r="J190" s="304"/>
      <c r="K190" s="352"/>
    </row>
    <row r="191" s="1" customFormat="1" ht="15" customHeight="1">
      <c r="B191" s="329"/>
      <c r="C191" s="365" t="s">
        <v>3011</v>
      </c>
      <c r="D191" s="304"/>
      <c r="E191" s="304"/>
      <c r="F191" s="327" t="s">
        <v>2919</v>
      </c>
      <c r="G191" s="304"/>
      <c r="H191" s="304" t="s">
        <v>3012</v>
      </c>
      <c r="I191" s="304" t="s">
        <v>2954</v>
      </c>
      <c r="J191" s="304"/>
      <c r="K191" s="352"/>
    </row>
    <row r="192" s="1" customFormat="1" ht="15" customHeight="1">
      <c r="B192" s="329"/>
      <c r="C192" s="365" t="s">
        <v>3013</v>
      </c>
      <c r="D192" s="304"/>
      <c r="E192" s="304"/>
      <c r="F192" s="327" t="s">
        <v>2919</v>
      </c>
      <c r="G192" s="304"/>
      <c r="H192" s="304" t="s">
        <v>3014</v>
      </c>
      <c r="I192" s="304" t="s">
        <v>2954</v>
      </c>
      <c r="J192" s="304"/>
      <c r="K192" s="352"/>
    </row>
    <row r="193" s="1" customFormat="1" ht="15" customHeight="1">
      <c r="B193" s="329"/>
      <c r="C193" s="365" t="s">
        <v>3015</v>
      </c>
      <c r="D193" s="304"/>
      <c r="E193" s="304"/>
      <c r="F193" s="327" t="s">
        <v>2925</v>
      </c>
      <c r="G193" s="304"/>
      <c r="H193" s="304" t="s">
        <v>3016</v>
      </c>
      <c r="I193" s="304" t="s">
        <v>2954</v>
      </c>
      <c r="J193" s="304"/>
      <c r="K193" s="352"/>
    </row>
    <row r="194" s="1" customFormat="1" ht="15" customHeight="1">
      <c r="B194" s="358"/>
      <c r="C194" s="367"/>
      <c r="D194" s="338"/>
      <c r="E194" s="338"/>
      <c r="F194" s="338"/>
      <c r="G194" s="338"/>
      <c r="H194" s="338"/>
      <c r="I194" s="338"/>
      <c r="J194" s="338"/>
      <c r="K194" s="359"/>
    </row>
    <row r="195" s="1" customFormat="1" ht="18.75" customHeight="1">
      <c r="B195" s="340"/>
      <c r="C195" s="350"/>
      <c r="D195" s="350"/>
      <c r="E195" s="350"/>
      <c r="F195" s="360"/>
      <c r="G195" s="350"/>
      <c r="H195" s="350"/>
      <c r="I195" s="350"/>
      <c r="J195" s="350"/>
      <c r="K195" s="340"/>
    </row>
    <row r="196" s="1" customFormat="1" ht="18.75" customHeight="1">
      <c r="B196" s="340"/>
      <c r="C196" s="350"/>
      <c r="D196" s="350"/>
      <c r="E196" s="350"/>
      <c r="F196" s="360"/>
      <c r="G196" s="350"/>
      <c r="H196" s="350"/>
      <c r="I196" s="350"/>
      <c r="J196" s="350"/>
      <c r="K196" s="340"/>
    </row>
    <row r="197" s="1" customFormat="1" ht="18.75" customHeight="1">
      <c r="B197" s="312"/>
      <c r="C197" s="312"/>
      <c r="D197" s="312"/>
      <c r="E197" s="312"/>
      <c r="F197" s="312"/>
      <c r="G197" s="312"/>
      <c r="H197" s="312"/>
      <c r="I197" s="312"/>
      <c r="J197" s="312"/>
      <c r="K197" s="312"/>
    </row>
    <row r="198" s="1" customFormat="1" ht="13.5">
      <c r="B198" s="291"/>
      <c r="C198" s="292"/>
      <c r="D198" s="292"/>
      <c r="E198" s="292"/>
      <c r="F198" s="292"/>
      <c r="G198" s="292"/>
      <c r="H198" s="292"/>
      <c r="I198" s="292"/>
      <c r="J198" s="292"/>
      <c r="K198" s="293"/>
    </row>
    <row r="199" s="1" customFormat="1" ht="21">
      <c r="B199" s="294"/>
      <c r="C199" s="295" t="s">
        <v>3017</v>
      </c>
      <c r="D199" s="295"/>
      <c r="E199" s="295"/>
      <c r="F199" s="295"/>
      <c r="G199" s="295"/>
      <c r="H199" s="295"/>
      <c r="I199" s="295"/>
      <c r="J199" s="295"/>
      <c r="K199" s="296"/>
    </row>
    <row r="200" s="1" customFormat="1" ht="25.5" customHeight="1">
      <c r="B200" s="294"/>
      <c r="C200" s="368" t="s">
        <v>3018</v>
      </c>
      <c r="D200" s="368"/>
      <c r="E200" s="368"/>
      <c r="F200" s="368" t="s">
        <v>3019</v>
      </c>
      <c r="G200" s="369"/>
      <c r="H200" s="368" t="s">
        <v>3020</v>
      </c>
      <c r="I200" s="368"/>
      <c r="J200" s="368"/>
      <c r="K200" s="296"/>
    </row>
    <row r="201" s="1" customFormat="1" ht="5.25" customHeight="1">
      <c r="B201" s="329"/>
      <c r="C201" s="324"/>
      <c r="D201" s="324"/>
      <c r="E201" s="324"/>
      <c r="F201" s="324"/>
      <c r="G201" s="350"/>
      <c r="H201" s="324"/>
      <c r="I201" s="324"/>
      <c r="J201" s="324"/>
      <c r="K201" s="352"/>
    </row>
    <row r="202" s="1" customFormat="1" ht="15" customHeight="1">
      <c r="B202" s="329"/>
      <c r="C202" s="304" t="s">
        <v>3010</v>
      </c>
      <c r="D202" s="304"/>
      <c r="E202" s="304"/>
      <c r="F202" s="327" t="s">
        <v>43</v>
      </c>
      <c r="G202" s="304"/>
      <c r="H202" s="304" t="s">
        <v>3021</v>
      </c>
      <c r="I202" s="304"/>
      <c r="J202" s="304"/>
      <c r="K202" s="352"/>
    </row>
    <row r="203" s="1" customFormat="1" ht="15" customHeight="1">
      <c r="B203" s="329"/>
      <c r="C203" s="304"/>
      <c r="D203" s="304"/>
      <c r="E203" s="304"/>
      <c r="F203" s="327" t="s">
        <v>44</v>
      </c>
      <c r="G203" s="304"/>
      <c r="H203" s="304" t="s">
        <v>3022</v>
      </c>
      <c r="I203" s="304"/>
      <c r="J203" s="304"/>
      <c r="K203" s="352"/>
    </row>
    <row r="204" s="1" customFormat="1" ht="15" customHeight="1">
      <c r="B204" s="329"/>
      <c r="C204" s="304"/>
      <c r="D204" s="304"/>
      <c r="E204" s="304"/>
      <c r="F204" s="327" t="s">
        <v>47</v>
      </c>
      <c r="G204" s="304"/>
      <c r="H204" s="304" t="s">
        <v>3023</v>
      </c>
      <c r="I204" s="304"/>
      <c r="J204" s="304"/>
      <c r="K204" s="352"/>
    </row>
    <row r="205" s="1" customFormat="1" ht="15" customHeight="1">
      <c r="B205" s="329"/>
      <c r="C205" s="304"/>
      <c r="D205" s="304"/>
      <c r="E205" s="304"/>
      <c r="F205" s="327" t="s">
        <v>45</v>
      </c>
      <c r="G205" s="304"/>
      <c r="H205" s="304" t="s">
        <v>3024</v>
      </c>
      <c r="I205" s="304"/>
      <c r="J205" s="304"/>
      <c r="K205" s="352"/>
    </row>
    <row r="206" s="1" customFormat="1" ht="15" customHeight="1">
      <c r="B206" s="329"/>
      <c r="C206" s="304"/>
      <c r="D206" s="304"/>
      <c r="E206" s="304"/>
      <c r="F206" s="327" t="s">
        <v>46</v>
      </c>
      <c r="G206" s="304"/>
      <c r="H206" s="304" t="s">
        <v>3025</v>
      </c>
      <c r="I206" s="304"/>
      <c r="J206" s="304"/>
      <c r="K206" s="352"/>
    </row>
    <row r="207" s="1" customFormat="1" ht="15" customHeight="1">
      <c r="B207" s="329"/>
      <c r="C207" s="304"/>
      <c r="D207" s="304"/>
      <c r="E207" s="304"/>
      <c r="F207" s="327"/>
      <c r="G207" s="304"/>
      <c r="H207" s="304"/>
      <c r="I207" s="304"/>
      <c r="J207" s="304"/>
      <c r="K207" s="352"/>
    </row>
    <row r="208" s="1" customFormat="1" ht="15" customHeight="1">
      <c r="B208" s="329"/>
      <c r="C208" s="304" t="s">
        <v>2966</v>
      </c>
      <c r="D208" s="304"/>
      <c r="E208" s="304"/>
      <c r="F208" s="327" t="s">
        <v>79</v>
      </c>
      <c r="G208" s="304"/>
      <c r="H208" s="304" t="s">
        <v>3026</v>
      </c>
      <c r="I208" s="304"/>
      <c r="J208" s="304"/>
      <c r="K208" s="352"/>
    </row>
    <row r="209" s="1" customFormat="1" ht="15" customHeight="1">
      <c r="B209" s="329"/>
      <c r="C209" s="304"/>
      <c r="D209" s="304"/>
      <c r="E209" s="304"/>
      <c r="F209" s="327" t="s">
        <v>2861</v>
      </c>
      <c r="G209" s="304"/>
      <c r="H209" s="304" t="s">
        <v>2862</v>
      </c>
      <c r="I209" s="304"/>
      <c r="J209" s="304"/>
      <c r="K209" s="352"/>
    </row>
    <row r="210" s="1" customFormat="1" ht="15" customHeight="1">
      <c r="B210" s="329"/>
      <c r="C210" s="304"/>
      <c r="D210" s="304"/>
      <c r="E210" s="304"/>
      <c r="F210" s="327" t="s">
        <v>2859</v>
      </c>
      <c r="G210" s="304"/>
      <c r="H210" s="304" t="s">
        <v>3027</v>
      </c>
      <c r="I210" s="304"/>
      <c r="J210" s="304"/>
      <c r="K210" s="352"/>
    </row>
    <row r="211" s="1" customFormat="1" ht="15" customHeight="1">
      <c r="B211" s="370"/>
      <c r="C211" s="304"/>
      <c r="D211" s="304"/>
      <c r="E211" s="304"/>
      <c r="F211" s="327" t="s">
        <v>2863</v>
      </c>
      <c r="G211" s="365"/>
      <c r="H211" s="356" t="s">
        <v>2864</v>
      </c>
      <c r="I211" s="356"/>
      <c r="J211" s="356"/>
      <c r="K211" s="371"/>
    </row>
    <row r="212" s="1" customFormat="1" ht="15" customHeight="1">
      <c r="B212" s="370"/>
      <c r="C212" s="304"/>
      <c r="D212" s="304"/>
      <c r="E212" s="304"/>
      <c r="F212" s="327" t="s">
        <v>2865</v>
      </c>
      <c r="G212" s="365"/>
      <c r="H212" s="356" t="s">
        <v>3028</v>
      </c>
      <c r="I212" s="356"/>
      <c r="J212" s="356"/>
      <c r="K212" s="371"/>
    </row>
    <row r="213" s="1" customFormat="1" ht="15" customHeight="1">
      <c r="B213" s="370"/>
      <c r="C213" s="304"/>
      <c r="D213" s="304"/>
      <c r="E213" s="304"/>
      <c r="F213" s="327"/>
      <c r="G213" s="365"/>
      <c r="H213" s="356"/>
      <c r="I213" s="356"/>
      <c r="J213" s="356"/>
      <c r="K213" s="371"/>
    </row>
    <row r="214" s="1" customFormat="1" ht="15" customHeight="1">
      <c r="B214" s="370"/>
      <c r="C214" s="304" t="s">
        <v>2990</v>
      </c>
      <c r="D214" s="304"/>
      <c r="E214" s="304"/>
      <c r="F214" s="327">
        <v>1</v>
      </c>
      <c r="G214" s="365"/>
      <c r="H214" s="356" t="s">
        <v>3029</v>
      </c>
      <c r="I214" s="356"/>
      <c r="J214" s="356"/>
      <c r="K214" s="371"/>
    </row>
    <row r="215" s="1" customFormat="1" ht="15" customHeight="1">
      <c r="B215" s="370"/>
      <c r="C215" s="304"/>
      <c r="D215" s="304"/>
      <c r="E215" s="304"/>
      <c r="F215" s="327">
        <v>2</v>
      </c>
      <c r="G215" s="365"/>
      <c r="H215" s="356" t="s">
        <v>3030</v>
      </c>
      <c r="I215" s="356"/>
      <c r="J215" s="356"/>
      <c r="K215" s="371"/>
    </row>
    <row r="216" s="1" customFormat="1" ht="15" customHeight="1">
      <c r="B216" s="370"/>
      <c r="C216" s="304"/>
      <c r="D216" s="304"/>
      <c r="E216" s="304"/>
      <c r="F216" s="327">
        <v>3</v>
      </c>
      <c r="G216" s="365"/>
      <c r="H216" s="356" t="s">
        <v>3031</v>
      </c>
      <c r="I216" s="356"/>
      <c r="J216" s="356"/>
      <c r="K216" s="371"/>
    </row>
    <row r="217" s="1" customFormat="1" ht="15" customHeight="1">
      <c r="B217" s="370"/>
      <c r="C217" s="304"/>
      <c r="D217" s="304"/>
      <c r="E217" s="304"/>
      <c r="F217" s="327">
        <v>4</v>
      </c>
      <c r="G217" s="365"/>
      <c r="H217" s="356" t="s">
        <v>3032</v>
      </c>
      <c r="I217" s="356"/>
      <c r="J217" s="356"/>
      <c r="K217" s="371"/>
    </row>
    <row r="218" s="1" customFormat="1" ht="12.75" customHeight="1">
      <c r="B218" s="372"/>
      <c r="C218" s="373"/>
      <c r="D218" s="373"/>
      <c r="E218" s="373"/>
      <c r="F218" s="373"/>
      <c r="G218" s="373"/>
      <c r="H218" s="373"/>
      <c r="I218" s="373"/>
      <c r="J218" s="373"/>
      <c r="K218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PC22priprava\Skrivanek</dc:creator>
  <cp:lastModifiedBy>PC22priprava\Skrivanek</cp:lastModifiedBy>
  <dcterms:created xsi:type="dcterms:W3CDTF">2022-05-23T11:57:18Z</dcterms:created>
  <dcterms:modified xsi:type="dcterms:W3CDTF">2022-05-23T11:57:28Z</dcterms:modified>
</cp:coreProperties>
</file>